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E:\5. WM.ZO.07.2023_Zbiornik Raciborowice\Zapytanie_Zbiornik\"/>
    </mc:Choice>
  </mc:AlternateContent>
  <xr:revisionPtr revIDLastSave="0" documentId="13_ncr:40009_{639DF7A1-3807-4716-BC4E-761E20D9E349}" xr6:coauthVersionLast="47" xr6:coauthVersionMax="47" xr10:uidLastSave="{00000000-0000-0000-0000-000000000000}"/>
  <bookViews>
    <workbookView xWindow="-120" yWindow="-120" windowWidth="29040" windowHeight="17640" autoFilterDateGrouping="0"/>
  </bookViews>
  <sheets>
    <sheet name="Zal. Nr 9" sheetId="2" r:id="rId1"/>
  </sheets>
  <definedNames>
    <definedName name="_xlnm._FilterDatabase" localSheetId="0" hidden="1">'Zal. Nr 9'!$A$4:$G$69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2" l="1"/>
  <c r="G65" i="2"/>
  <c r="G64" i="2"/>
  <c r="G63" i="2"/>
  <c r="G62" i="2"/>
  <c r="G61" i="2"/>
  <c r="G59" i="2"/>
  <c r="G58" i="2"/>
  <c r="G57" i="2"/>
  <c r="G56" i="2"/>
  <c r="G55" i="2" s="1"/>
  <c r="G54" i="2"/>
  <c r="G53" i="2"/>
  <c r="G52" i="2"/>
  <c r="G51" i="2"/>
  <c r="G50" i="2"/>
  <c r="G49" i="2"/>
  <c r="G48" i="2"/>
  <c r="G47" i="2"/>
  <c r="G46" i="2"/>
  <c r="G44" i="2" s="1"/>
  <c r="G45" i="2"/>
  <c r="G43" i="2"/>
  <c r="G42" i="2"/>
  <c r="G41" i="2"/>
  <c r="G40" i="2"/>
  <c r="G39" i="2"/>
  <c r="G38" i="2"/>
  <c r="G37" i="2"/>
  <c r="G36" i="2"/>
  <c r="G35" i="2"/>
  <c r="G34" i="2"/>
  <c r="G33" i="2"/>
  <c r="G31" i="2"/>
  <c r="G30" i="2"/>
  <c r="G29" i="2"/>
  <c r="G28" i="2"/>
  <c r="G27" i="2"/>
  <c r="G25" i="2" s="1"/>
  <c r="G26" i="2"/>
  <c r="G24" i="2"/>
  <c r="G23" i="2"/>
  <c r="G22" i="2" s="1"/>
  <c r="G20" i="2"/>
  <c r="G19" i="2"/>
  <c r="G18" i="2"/>
  <c r="G17" i="2"/>
  <c r="G16" i="2"/>
  <c r="G15" i="2"/>
  <c r="G14" i="2"/>
  <c r="G13" i="2"/>
  <c r="G12" i="2"/>
  <c r="G11" i="2" s="1"/>
  <c r="G10" i="2"/>
  <c r="G9" i="2"/>
  <c r="G8" i="2"/>
  <c r="G7" i="2"/>
  <c r="G6" i="2" s="1"/>
  <c r="G5" i="2" s="1"/>
  <c r="G60" i="2" l="1"/>
  <c r="G32" i="2" s="1"/>
  <c r="G21" i="2"/>
  <c r="G67" i="2" l="1"/>
  <c r="G68" i="2" s="1"/>
  <c r="G69" i="2" s="1"/>
</calcChain>
</file>

<file path=xl/sharedStrings.xml><?xml version="1.0" encoding="utf-8"?>
<sst xmlns="http://schemas.openxmlformats.org/spreadsheetml/2006/main" count="257" uniqueCount="191">
  <si>
    <t/>
  </si>
  <si>
    <t>Podstawa</t>
  </si>
  <si>
    <t>Opis</t>
  </si>
  <si>
    <t>Jedn.</t>
  </si>
  <si>
    <t>Ilość</t>
  </si>
  <si>
    <t>Grupa</t>
  </si>
  <si>
    <t>1</t>
  </si>
  <si>
    <t>PZT, ROBOTY ZIEMNE</t>
  </si>
  <si>
    <t>Element</t>
  </si>
  <si>
    <t>1.1</t>
  </si>
  <si>
    <t>ROBOTY ZIEMNE POD ZBIORNIK</t>
  </si>
  <si>
    <t>1.1.1</t>
  </si>
  <si>
    <t>KNR 201/126/1</t>
  </si>
  <si>
    <t>m2</t>
  </si>
  <si>
    <t>1.1.2</t>
  </si>
  <si>
    <t>KNR 201/235/1 (1)</t>
  </si>
  <si>
    <t>m3</t>
  </si>
  <si>
    <t>1.1.3</t>
  </si>
  <si>
    <t>KNR 201/237/7 (2)</t>
  </si>
  <si>
    <t>1.1.4</t>
  </si>
  <si>
    <t>KNR 201/510/1</t>
  </si>
  <si>
    <t>1.2</t>
  </si>
  <si>
    <t>ROBOTY DROGOWE</t>
  </si>
  <si>
    <t>1.2.1</t>
  </si>
  <si>
    <t>KNR 231/807/1</t>
  </si>
  <si>
    <t>1.2.2</t>
  </si>
  <si>
    <t>KNR 231/107/1</t>
  </si>
  <si>
    <t>1.2.3</t>
  </si>
  <si>
    <t>KNR 231/511/3 (1)</t>
  </si>
  <si>
    <t>1.2.4</t>
  </si>
  <si>
    <t>KNR 231/109/3</t>
  </si>
  <si>
    <t>1.2.5</t>
  </si>
  <si>
    <t>KNR 231/109/4</t>
  </si>
  <si>
    <t>1.2.6</t>
  </si>
  <si>
    <t>KNR 231/114/1</t>
  </si>
  <si>
    <t>1.2.7</t>
  </si>
  <si>
    <t>1.2.8</t>
  </si>
  <si>
    <t>KNR 231/407/5</t>
  </si>
  <si>
    <t>m</t>
  </si>
  <si>
    <t>1.2.9</t>
  </si>
  <si>
    <t>KSNR 6/403/6 analogia</t>
  </si>
  <si>
    <t>2</t>
  </si>
  <si>
    <t>BRANŻA SANITARNA</t>
  </si>
  <si>
    <t>2.1</t>
  </si>
  <si>
    <t>LIKWIDACJA KANALIZACJI I DRENAŻ</t>
  </si>
  <si>
    <t>2.1.1</t>
  </si>
  <si>
    <t>KNR 911/301/3 (2)</t>
  </si>
  <si>
    <t>Drenaż korytkowy (francuski) w gruncie suchym lub o normalnej wilgotności, drenaż z owinięciem geowłókniną, przekrój rowka drenażowego 40x100·cm, koparko-ładowarka</t>
  </si>
  <si>
    <t>2.1.2</t>
  </si>
  <si>
    <t>KNNR 4/1308/2</t>
  </si>
  <si>
    <t>2.2</t>
  </si>
  <si>
    <t>TECHNOLOGIA</t>
  </si>
  <si>
    <t>2.2.1</t>
  </si>
  <si>
    <t>KNNR 4/1009/7 (1)</t>
  </si>
  <si>
    <t>2.2.2</t>
  </si>
  <si>
    <t>KNNR 4/1009/10 (1)</t>
  </si>
  <si>
    <t>2.2.3</t>
  </si>
  <si>
    <t>KNNR 4/1112/3 (2)</t>
  </si>
  <si>
    <t>kpl</t>
  </si>
  <si>
    <t>Zasuwa typu "E" kołnierzowa z obudową montowana na rurociągach PVC i PE, Fi·150·mm</t>
  </si>
  <si>
    <t>2.2.4</t>
  </si>
  <si>
    <t>KNNR 4/1114/5</t>
  </si>
  <si>
    <t>Montaż trójnika kołnierzowego z żeliwa sferoidalnego T 150/150</t>
  </si>
  <si>
    <t>2.2.5</t>
  </si>
  <si>
    <t>KNR 508/402/12 analogia</t>
  </si>
  <si>
    <t>szt</t>
  </si>
  <si>
    <t>Montaż pływaków oraz sondy hydrostatycznej wraz z niezbędnym okablowaniem i podłączeniem do istniejącego systemu monitoringu</t>
  </si>
  <si>
    <t>2.2.6</t>
  </si>
  <si>
    <t>KNR 508/404/7 analogia</t>
  </si>
  <si>
    <t>Dostawa i montaż macierzy dyskowej Dell EMC PowerVault ME5012</t>
  </si>
  <si>
    <t>3</t>
  </si>
  <si>
    <t>ROBOTY KONSTRUKCYJNE</t>
  </si>
  <si>
    <t>3.1</t>
  </si>
  <si>
    <t>3.1.1</t>
  </si>
  <si>
    <t>KNRW 202/1101/7</t>
  </si>
  <si>
    <t>3.1.2</t>
  </si>
  <si>
    <t>KNRW 202/205/1 (2)</t>
  </si>
  <si>
    <t>3.1.3</t>
  </si>
  <si>
    <t>3.1.4</t>
  </si>
  <si>
    <t>KNR 20/267/1 (2)</t>
  </si>
  <si>
    <t>3.1.5</t>
  </si>
  <si>
    <t>KNR 20/267/3 (2)</t>
  </si>
  <si>
    <t>3.1.6</t>
  </si>
  <si>
    <t>KNR 202/603/1</t>
  </si>
  <si>
    <t>Wykonanie izolacji pionowej ścian masa KMB gr. 2mm</t>
  </si>
  <si>
    <t>3.1.7</t>
  </si>
  <si>
    <t>Izolacja wewnętrzna zbiornika środkami mineralnymi modyfikowanymi mikrokrzemionką</t>
  </si>
  <si>
    <t>3.1.8</t>
  </si>
  <si>
    <t>KNR 20/268/3 (2)</t>
  </si>
  <si>
    <t>3.1.9</t>
  </si>
  <si>
    <t>KNR 20/268/4 (2)</t>
  </si>
  <si>
    <t>3.1.10</t>
  </si>
  <si>
    <t>KNR 202/290/4 (2)</t>
  </si>
  <si>
    <t>t</t>
  </si>
  <si>
    <t>3.2</t>
  </si>
  <si>
    <t>3.2.1</t>
  </si>
  <si>
    <t>KNR 202/503/4</t>
  </si>
  <si>
    <t>3.2.2</t>
  </si>
  <si>
    <t>KNR 202/609/2</t>
  </si>
  <si>
    <t>3.2.3</t>
  </si>
  <si>
    <t>KNR 202/1912/4 (1)</t>
  </si>
  <si>
    <t>Dostawa, montaż i obróbka wyłazów dachowych</t>
  </si>
  <si>
    <t>3.2.4</t>
  </si>
  <si>
    <t>KNR 202/508/3 (1)</t>
  </si>
  <si>
    <t>Rynna PCV fi120</t>
  </si>
  <si>
    <t>3.2.5</t>
  </si>
  <si>
    <t>KNR 202/510/2 (1)</t>
  </si>
  <si>
    <t>Rura spustowa PCV fi100</t>
  </si>
  <si>
    <t>3.2.6</t>
  </si>
  <si>
    <t>KNR 202/506/2 (1)</t>
  </si>
  <si>
    <t>Różne obróbki z blachy ocynkowanej powlekanej</t>
  </si>
  <si>
    <t>3.2.7</t>
  </si>
  <si>
    <t>KNR 202/1213/4</t>
  </si>
  <si>
    <t>Drabina wyłazowa wewnętrzna</t>
  </si>
  <si>
    <t>3.2.8</t>
  </si>
  <si>
    <t>3.2.9</t>
  </si>
  <si>
    <t>KNR 202/513/2 (1)</t>
  </si>
  <si>
    <t>Kominek wentylacyjny Fi160mm</t>
  </si>
  <si>
    <t>3.2.10</t>
  </si>
  <si>
    <t>3.3</t>
  </si>
  <si>
    <t>3.3.1</t>
  </si>
  <si>
    <t>KNR 202/2601/1 (1)</t>
  </si>
  <si>
    <t>3.3.2</t>
  </si>
  <si>
    <t>3.3.3</t>
  </si>
  <si>
    <t>3.3.4</t>
  </si>
  <si>
    <t>3.4</t>
  </si>
  <si>
    <t>3.4.1</t>
  </si>
  <si>
    <t>KNR 19/928/7 (2)</t>
  </si>
  <si>
    <t>Demontaż i montaż okien i drzwi balkonowych z PCV, ponad 1,5·m2, osadzanie na dyblach - demontaż</t>
  </si>
  <si>
    <t>3.4.2</t>
  </si>
  <si>
    <t>3.4.3</t>
  </si>
  <si>
    <t>KNR 27/160/2</t>
  </si>
  <si>
    <t>Ściany budynków 1-kondygnacyjnych z pustaków ceramicznych Porotherm P+W (pióro i wpust), ściana do 4,5·m, grubość 25·cm</t>
  </si>
  <si>
    <t>3.4.4</t>
  </si>
  <si>
    <t>KNNR 5/601/5</t>
  </si>
  <si>
    <t>Przewody instalacji odgromowej, przewody naprężane poziome</t>
  </si>
  <si>
    <t>3.4.5</t>
  </si>
  <si>
    <t>KNNR 5/601/6</t>
  </si>
  <si>
    <t>Przewody instalacji odgromowej, przewody naprężane pionowe</t>
  </si>
  <si>
    <t>3.4.6</t>
  </si>
  <si>
    <t>KNNR 5/606/5 (1)</t>
  </si>
  <si>
    <t>Uziomy ze stali profilowanej miedziowane (metoda wykonania udarowa), grunt kategorii III, uziom 4.5·m</t>
  </si>
  <si>
    <t>Usunięcie warstwy ziemi urodzajnej (humus) przy pomocy spycharek, grubość warstwy do 15·cm</t>
  </si>
  <si>
    <t>Formowanie i zagęszczanie nasypów spycharkami, wysokość do 3,0·m, grunt kategorii I-II, spycharka 55·kW (75·KM) - WRAZ Z KOSZTEM GRUNTU NIEWYSADZINOWEGO</t>
  </si>
  <si>
    <t>Zagęszczanie nasypów walcami, walec samojezdny wibracyjny, grunt sypki kategorii I-III, walec 7.5·t</t>
  </si>
  <si>
    <t>Humusowanie i obsianie terenu, przy grubości warstwy humusu 5·cm</t>
  </si>
  <si>
    <t>Rozebranie nawierzchni z kostki betonowej</t>
  </si>
  <si>
    <t>Wyrównanie istniejącej podbudowy, tłuczniem sortowanym, zagęszczenie mechaniczne, średnia grubość warstwy po zagęszczeniu do 10·cm</t>
  </si>
  <si>
    <t>Nawierzchnie z kostki brukowej betonowej, grubość 8·cm, na podsypce cementowo-piaskowej, kostka szara - kostka z odzysku</t>
  </si>
  <si>
    <t>Podbudowy betonowe, bez dylatacji, grubość warstwy po zagęszczeniu 12·cm - stabilizacja C4/5</t>
  </si>
  <si>
    <t>Podbudowy betonowe, bez dylatacji, dodatek za każdy następny 1·cm grubości warstwy - docelowo 30cm - krotność 18</t>
  </si>
  <si>
    <t>Podbudowy z kruszyw, grubość warstwy po zagęszczeniu 20·cm</t>
  </si>
  <si>
    <t>Nawierzchnie z kostki brukowej betonowej, grubość 8·cm, na podsypce cementowo-piaskowej, kostka szara</t>
  </si>
  <si>
    <t>Obrzeża betonowe, 30x8·cm na podsypce cementowo-piaskowej z wypełnieniem spoin zaprawą cementową na ławie betonowej</t>
  </si>
  <si>
    <t>Palisada betonowa wys. 120cm</t>
  </si>
  <si>
    <t>Likwidacja istniejącej kanalizacji</t>
  </si>
  <si>
    <t>Montaż rurociągów z rur polietylenowych (PE, PEHD), Fi·160·mm wraz z próbami, przejściami szczelnymi, i kształtkami</t>
  </si>
  <si>
    <t>Montaż rurociągów z rur polietylenowych (PE, PEHD), Fi·225·mm wraz z próbami, przejściami szczelnymi, i kształtkami</t>
  </si>
  <si>
    <t>Podkłady betonowe, w budownictwie przemysłowym, układanie przy pomocy pompy, na podłożu gruntowym Chudy beton pod ławy, klasa C12/15</t>
  </si>
  <si>
    <t>Płyty fundamentowe żelbetowe, płyty, beton podawany pompą beton C30/37 wraz z wykonaniem posypki krystalizującej po ułożeniu zbrojenia</t>
  </si>
  <si>
    <t>Płyty fundamentowe żelbetowe, płyty, beton podawany pompą Warstwa spadkowa, beton C30/37</t>
  </si>
  <si>
    <t>Ściany żelbetowe w deskowaniu Peri "Trio", ściany o grubości 10·cm i wysokości do 4·m, wariant 2 z betonu klasy C30/37</t>
  </si>
  <si>
    <t>Ściany żelbetowe w deskowaniu Peri "Trio", dodatek za każdy następny 1·cm grubości, wariant 2 - docelowo 25cm - krotność 15</t>
  </si>
  <si>
    <t>Stropy w deskowaniu Peri "Multiflex", płyta o grubości 10·cm i powierzchni między belkami lub ścianami ponad 10·m2, wariant 2 z betonu klasy C30/37</t>
  </si>
  <si>
    <t>Stropy w deskowaniu Peri "Multiflex", dodatek za każdy następny 1·cm grubości, wariant 2 - docelowo srednio 23,5cm - krotność 13,5</t>
  </si>
  <si>
    <t>Zbrojenie konstrukcji monolitycznych budowli, pręty stalowe okrągłe żebrowane, Fi 8-14·mm</t>
  </si>
  <si>
    <t>Pokrycie dachów 2 warstwami papy asfaltowej na podłożu z płyt EPS</t>
  </si>
  <si>
    <t>Izolacje cieplne i przeciwdźwiękowe z płyt styropianowych, izolacje poziome na wierzchu konstrukcji, na zaprawie Styropian EPS gr. 10 cm</t>
  </si>
  <si>
    <t>Demontaż attyki z blachy perforowanej oraz jej ponowny montaż</t>
  </si>
  <si>
    <t>Docieplenie ścian budynków płytami styropianowymi i pokrycie wyprawami elewacyjnymi, (styropian + 1·warstwa siatki), styropianem gr. 15 cm + tynk silikonowy</t>
  </si>
  <si>
    <t>Docieplenie ścian budynków płytami styropianowymi  styropianem gr. 15 cm - styropian pomiędzy zbiornikami</t>
  </si>
  <si>
    <t>Docieplenie ścian budynków płytami styropianowymi i pokrycie wyprawami elewacyjnymi, (styropian + 1·warstwa siatki), styropian hydrofobizowany gr. 10 cm + tynk mozaikowy</t>
  </si>
  <si>
    <t>Docieplenie ścian budynków płytami styropianowymi i pokrycie wyprawami elewacyjnymi, (styropian + folia kubełkowa), styropian hydrofobizowany gr. 10 cm + folia kubełkowa</t>
  </si>
  <si>
    <t>Demontaż i montaż okien i drzwi balkonowych z PCV, ponad 1,5·m2, osadzanie na dyblach - montaż nowego okna 180x133 cm</t>
  </si>
  <si>
    <t>Nr</t>
  </si>
  <si>
    <t>Cena jednostkowa netto [zł]</t>
  </si>
  <si>
    <t>Cena netto [zł]</t>
  </si>
  <si>
    <t>Znak sprawy: WM/ZO/07/2023</t>
  </si>
  <si>
    <t>Zał. Nr 9 do zapytania ofertowego</t>
  </si>
  <si>
    <t>PRZEDMIAR PRAC / KOSZTORYS OFERTOWY</t>
  </si>
  <si>
    <t>DACH</t>
  </si>
  <si>
    <t>ELEWACJA</t>
  </si>
  <si>
    <t>INNE</t>
  </si>
  <si>
    <t>Razem netto [zł]</t>
  </si>
  <si>
    <t>VAT [zł]</t>
  </si>
  <si>
    <t>Razem brutto [zł]</t>
  </si>
  <si>
    <t>Miejscowość, dnia …............................................</t>
  </si>
  <si>
    <t>….................................................................................</t>
  </si>
  <si>
    <t>(podpis i pieczęć osoby upoważnionej do składania 
oświadczeń woli w imieniu Wykonawcy)</t>
  </si>
  <si>
    <t>ROBOTY ŻELBETOWE</t>
  </si>
  <si>
    <t>„Budowa zbiornika wyrównawczego na wodę pitną o pojemności ok. 330m3 
wraz z infrastrukturą towarzysząca w miejscowości Raciborowice”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</si>
</sst>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35">
    <xf numFmtId="0" fontId="0" fillId="0" borderId="0" xfId="0" applyAlignment="1"/>
    <xf numFmtId="0" fontId="1" fillId="0" borderId="0" xfId="0" applyFont="1" applyAlignment="1" applyProtection="1">
      <alignment vertical="center" wrapText="1"/>
    </xf>
    <xf numFmtId="4" fontId="1" fillId="0" borderId="0" xfId="0" applyNumberFormat="1" applyFont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49" fontId="3" fillId="3" borderId="1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4" fontId="4" fillId="3" borderId="1" xfId="0" applyNumberFormat="1" applyFont="1" applyFill="1" applyBorder="1" applyAlignment="1" applyProtection="1">
      <alignment vertical="center" wrapText="1"/>
    </xf>
    <xf numFmtId="49" fontId="3" fillId="4" borderId="1" xfId="0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F65" sqref="F65"/>
    </sheetView>
  </sheetViews>
  <sheetFormatPr defaultRowHeight="12.75" x14ac:dyDescent="0.2"/>
  <cols>
    <col min="1" max="1" width="5.7109375" style="1" customWidth="1"/>
    <col min="2" max="2" width="13.5703125" style="1" customWidth="1"/>
    <col min="3" max="3" width="46.7109375" style="1" customWidth="1"/>
    <col min="4" max="4" width="4.5703125" style="19" customWidth="1"/>
    <col min="5" max="5" width="7.85546875" style="1" customWidth="1"/>
    <col min="6" max="6" width="10.28515625" style="2" customWidth="1"/>
    <col min="7" max="7" width="11.85546875" style="2" customWidth="1"/>
    <col min="8" max="16384" width="9.140625" style="1"/>
  </cols>
  <sheetData>
    <row r="1" spans="1:7" ht="19.5" customHeight="1" x14ac:dyDescent="0.2">
      <c r="A1" s="25" t="s">
        <v>177</v>
      </c>
      <c r="B1" s="25"/>
      <c r="C1" s="25"/>
      <c r="D1" s="31" t="s">
        <v>178</v>
      </c>
      <c r="E1" s="31"/>
      <c r="F1" s="31"/>
      <c r="G1" s="31"/>
    </row>
    <row r="2" spans="1:7" ht="23.25" customHeight="1" x14ac:dyDescent="0.2">
      <c r="B2" s="26" t="s">
        <v>179</v>
      </c>
      <c r="C2" s="26"/>
      <c r="D2" s="26"/>
      <c r="E2" s="26"/>
      <c r="F2" s="26"/>
    </row>
    <row r="3" spans="1:7" ht="32.25" customHeight="1" x14ac:dyDescent="0.2">
      <c r="A3" s="27" t="s">
        <v>190</v>
      </c>
      <c r="B3" s="27"/>
      <c r="C3" s="27"/>
      <c r="D3" s="27"/>
      <c r="E3" s="27"/>
      <c r="F3" s="27"/>
      <c r="G3" s="27"/>
    </row>
    <row r="4" spans="1:7" s="5" customFormat="1" ht="33.75" x14ac:dyDescent="0.2">
      <c r="A4" s="3" t="s">
        <v>174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175</v>
      </c>
      <c r="G4" s="4" t="s">
        <v>176</v>
      </c>
    </row>
    <row r="5" spans="1:7" x14ac:dyDescent="0.2">
      <c r="A5" s="6" t="s">
        <v>6</v>
      </c>
      <c r="B5" s="7" t="s">
        <v>5</v>
      </c>
      <c r="C5" s="28" t="s">
        <v>7</v>
      </c>
      <c r="D5" s="28"/>
      <c r="E5" s="28"/>
      <c r="F5" s="28"/>
      <c r="G5" s="8">
        <f>G6+G11</f>
        <v>0</v>
      </c>
    </row>
    <row r="6" spans="1:7" x14ac:dyDescent="0.2">
      <c r="A6" s="9" t="s">
        <v>9</v>
      </c>
      <c r="B6" s="10" t="s">
        <v>8</v>
      </c>
      <c r="C6" s="24" t="s">
        <v>10</v>
      </c>
      <c r="D6" s="24"/>
      <c r="E6" s="24"/>
      <c r="F6" s="24"/>
      <c r="G6" s="11">
        <f>SUM(G7:G10)</f>
        <v>0</v>
      </c>
    </row>
    <row r="7" spans="1:7" ht="25.5" customHeight="1" x14ac:dyDescent="0.2">
      <c r="A7" s="12" t="s">
        <v>11</v>
      </c>
      <c r="B7" s="13" t="s">
        <v>12</v>
      </c>
      <c r="C7" s="13" t="s">
        <v>142</v>
      </c>
      <c r="D7" s="14" t="s">
        <v>13</v>
      </c>
      <c r="E7" s="13">
        <v>126</v>
      </c>
      <c r="F7" s="22"/>
      <c r="G7" s="15">
        <f>ROUND(E7*F7,2)</f>
        <v>0</v>
      </c>
    </row>
    <row r="8" spans="1:7" ht="51" x14ac:dyDescent="0.2">
      <c r="A8" s="12" t="s">
        <v>14</v>
      </c>
      <c r="B8" s="13" t="s">
        <v>15</v>
      </c>
      <c r="C8" s="13" t="s">
        <v>143</v>
      </c>
      <c r="D8" s="14" t="s">
        <v>16</v>
      </c>
      <c r="E8" s="13">
        <v>150</v>
      </c>
      <c r="F8" s="22"/>
      <c r="G8" s="15">
        <f>ROUND(E8*F8,2)</f>
        <v>0</v>
      </c>
    </row>
    <row r="9" spans="1:7" ht="25.5" x14ac:dyDescent="0.2">
      <c r="A9" s="12" t="s">
        <v>17</v>
      </c>
      <c r="B9" s="13" t="s">
        <v>18</v>
      </c>
      <c r="C9" s="13" t="s">
        <v>144</v>
      </c>
      <c r="D9" s="14" t="s">
        <v>16</v>
      </c>
      <c r="E9" s="13">
        <v>928.01</v>
      </c>
      <c r="F9" s="22"/>
      <c r="G9" s="15">
        <f>ROUND(E9*F9,2)</f>
        <v>0</v>
      </c>
    </row>
    <row r="10" spans="1:7" ht="25.5" x14ac:dyDescent="0.2">
      <c r="A10" s="12" t="s">
        <v>19</v>
      </c>
      <c r="B10" s="13" t="s">
        <v>20</v>
      </c>
      <c r="C10" s="13" t="s">
        <v>145</v>
      </c>
      <c r="D10" s="14" t="s">
        <v>13</v>
      </c>
      <c r="E10" s="13">
        <v>434.21</v>
      </c>
      <c r="F10" s="22"/>
      <c r="G10" s="15">
        <f>ROUND(E10*F10,2)</f>
        <v>0</v>
      </c>
    </row>
    <row r="11" spans="1:7" x14ac:dyDescent="0.2">
      <c r="A11" s="9" t="s">
        <v>21</v>
      </c>
      <c r="B11" s="10" t="s">
        <v>8</v>
      </c>
      <c r="C11" s="24" t="s">
        <v>22</v>
      </c>
      <c r="D11" s="24"/>
      <c r="E11" s="24"/>
      <c r="F11" s="24"/>
      <c r="G11" s="11">
        <f>SUM(G12:G20)</f>
        <v>0</v>
      </c>
    </row>
    <row r="12" spans="1:7" x14ac:dyDescent="0.2">
      <c r="A12" s="12" t="s">
        <v>23</v>
      </c>
      <c r="B12" s="13" t="s">
        <v>24</v>
      </c>
      <c r="C12" s="13" t="s">
        <v>146</v>
      </c>
      <c r="D12" s="14" t="s">
        <v>13</v>
      </c>
      <c r="E12" s="13">
        <v>154.25</v>
      </c>
      <c r="F12" s="22"/>
      <c r="G12" s="15">
        <f t="shared" ref="G12:G20" si="0">ROUND(E12*F12,2)</f>
        <v>0</v>
      </c>
    </row>
    <row r="13" spans="1:7" ht="38.25" x14ac:dyDescent="0.2">
      <c r="A13" s="12" t="s">
        <v>25</v>
      </c>
      <c r="B13" s="13" t="s">
        <v>26</v>
      </c>
      <c r="C13" s="13" t="s">
        <v>147</v>
      </c>
      <c r="D13" s="14" t="s">
        <v>16</v>
      </c>
      <c r="E13" s="13">
        <v>15.425000000000001</v>
      </c>
      <c r="F13" s="22"/>
      <c r="G13" s="15">
        <f t="shared" si="0"/>
        <v>0</v>
      </c>
    </row>
    <row r="14" spans="1:7" ht="38.25" x14ac:dyDescent="0.2">
      <c r="A14" s="12" t="s">
        <v>27</v>
      </c>
      <c r="B14" s="13" t="s">
        <v>28</v>
      </c>
      <c r="C14" s="13" t="s">
        <v>148</v>
      </c>
      <c r="D14" s="14" t="s">
        <v>13</v>
      </c>
      <c r="E14" s="13">
        <v>154.25</v>
      </c>
      <c r="F14" s="22"/>
      <c r="G14" s="15">
        <f t="shared" si="0"/>
        <v>0</v>
      </c>
    </row>
    <row r="15" spans="1:7" ht="25.5" x14ac:dyDescent="0.2">
      <c r="A15" s="12" t="s">
        <v>29</v>
      </c>
      <c r="B15" s="13" t="s">
        <v>30</v>
      </c>
      <c r="C15" s="13" t="s">
        <v>149</v>
      </c>
      <c r="D15" s="14" t="s">
        <v>13</v>
      </c>
      <c r="E15" s="13">
        <v>46.43</v>
      </c>
      <c r="F15" s="22"/>
      <c r="G15" s="15">
        <f t="shared" si="0"/>
        <v>0</v>
      </c>
    </row>
    <row r="16" spans="1:7" ht="38.25" x14ac:dyDescent="0.2">
      <c r="A16" s="12" t="s">
        <v>31</v>
      </c>
      <c r="B16" s="13" t="s">
        <v>32</v>
      </c>
      <c r="C16" s="13" t="s">
        <v>150</v>
      </c>
      <c r="D16" s="14" t="s">
        <v>13</v>
      </c>
      <c r="E16" s="13">
        <v>46.43</v>
      </c>
      <c r="F16" s="22"/>
      <c r="G16" s="15">
        <f t="shared" si="0"/>
        <v>0</v>
      </c>
    </row>
    <row r="17" spans="1:7" ht="25.5" x14ac:dyDescent="0.2">
      <c r="A17" s="12" t="s">
        <v>33</v>
      </c>
      <c r="B17" s="13" t="s">
        <v>34</v>
      </c>
      <c r="C17" s="13" t="s">
        <v>151</v>
      </c>
      <c r="D17" s="14" t="s">
        <v>13</v>
      </c>
      <c r="E17" s="13">
        <v>46.43</v>
      </c>
      <c r="F17" s="22"/>
      <c r="G17" s="15">
        <f t="shared" si="0"/>
        <v>0</v>
      </c>
    </row>
    <row r="18" spans="1:7" ht="25.5" x14ac:dyDescent="0.2">
      <c r="A18" s="12" t="s">
        <v>35</v>
      </c>
      <c r="B18" s="13" t="s">
        <v>28</v>
      </c>
      <c r="C18" s="13" t="s">
        <v>152</v>
      </c>
      <c r="D18" s="14" t="s">
        <v>13</v>
      </c>
      <c r="E18" s="13">
        <v>46.43</v>
      </c>
      <c r="F18" s="22"/>
      <c r="G18" s="15">
        <f t="shared" si="0"/>
        <v>0</v>
      </c>
    </row>
    <row r="19" spans="1:7" ht="38.25" x14ac:dyDescent="0.2">
      <c r="A19" s="12" t="s">
        <v>36</v>
      </c>
      <c r="B19" s="13" t="s">
        <v>37</v>
      </c>
      <c r="C19" s="13" t="s">
        <v>153</v>
      </c>
      <c r="D19" s="14" t="s">
        <v>38</v>
      </c>
      <c r="E19" s="13">
        <v>36.71</v>
      </c>
      <c r="F19" s="22"/>
      <c r="G19" s="15">
        <f t="shared" si="0"/>
        <v>0</v>
      </c>
    </row>
    <row r="20" spans="1:7" ht="25.5" x14ac:dyDescent="0.2">
      <c r="A20" s="12" t="s">
        <v>39</v>
      </c>
      <c r="B20" s="13" t="s">
        <v>40</v>
      </c>
      <c r="C20" s="13" t="s">
        <v>154</v>
      </c>
      <c r="D20" s="14" t="s">
        <v>38</v>
      </c>
      <c r="E20" s="13">
        <v>2.5</v>
      </c>
      <c r="F20" s="22"/>
      <c r="G20" s="15">
        <f t="shared" si="0"/>
        <v>0</v>
      </c>
    </row>
    <row r="21" spans="1:7" x14ac:dyDescent="0.2">
      <c r="A21" s="6" t="s">
        <v>41</v>
      </c>
      <c r="B21" s="7" t="s">
        <v>5</v>
      </c>
      <c r="C21" s="28" t="s">
        <v>42</v>
      </c>
      <c r="D21" s="28"/>
      <c r="E21" s="28"/>
      <c r="F21" s="28"/>
      <c r="G21" s="8">
        <f>G22+G25</f>
        <v>0</v>
      </c>
    </row>
    <row r="22" spans="1:7" x14ac:dyDescent="0.2">
      <c r="A22" s="9" t="s">
        <v>43</v>
      </c>
      <c r="B22" s="10" t="s">
        <v>8</v>
      </c>
      <c r="C22" s="24" t="s">
        <v>44</v>
      </c>
      <c r="D22" s="24"/>
      <c r="E22" s="24"/>
      <c r="F22" s="24"/>
      <c r="G22" s="11">
        <f>SUM(G23:G24)</f>
        <v>0</v>
      </c>
    </row>
    <row r="23" spans="1:7" ht="51" x14ac:dyDescent="0.2">
      <c r="A23" s="12" t="s">
        <v>45</v>
      </c>
      <c r="B23" s="13" t="s">
        <v>46</v>
      </c>
      <c r="C23" s="13" t="s">
        <v>47</v>
      </c>
      <c r="D23" s="14" t="s">
        <v>38</v>
      </c>
      <c r="E23" s="13">
        <v>32.270000000000003</v>
      </c>
      <c r="F23" s="22"/>
      <c r="G23" s="15">
        <f>ROUND(E23*F23,2)</f>
        <v>0</v>
      </c>
    </row>
    <row r="24" spans="1:7" x14ac:dyDescent="0.2">
      <c r="A24" s="12" t="s">
        <v>48</v>
      </c>
      <c r="B24" s="13" t="s">
        <v>49</v>
      </c>
      <c r="C24" s="13" t="s">
        <v>155</v>
      </c>
      <c r="D24" s="14" t="s">
        <v>38</v>
      </c>
      <c r="E24" s="13">
        <v>10</v>
      </c>
      <c r="F24" s="22"/>
      <c r="G24" s="15">
        <f>ROUND(E24*F24,2)</f>
        <v>0</v>
      </c>
    </row>
    <row r="25" spans="1:7" x14ac:dyDescent="0.2">
      <c r="A25" s="9" t="s">
        <v>50</v>
      </c>
      <c r="B25" s="10" t="s">
        <v>8</v>
      </c>
      <c r="C25" s="24" t="s">
        <v>51</v>
      </c>
      <c r="D25" s="24"/>
      <c r="E25" s="24"/>
      <c r="F25" s="24"/>
      <c r="G25" s="11">
        <f>SUM(G26:G31)</f>
        <v>0</v>
      </c>
    </row>
    <row r="26" spans="1:7" ht="38.25" x14ac:dyDescent="0.2">
      <c r="A26" s="12" t="s">
        <v>52</v>
      </c>
      <c r="B26" s="13" t="s">
        <v>53</v>
      </c>
      <c r="C26" s="13" t="s">
        <v>156</v>
      </c>
      <c r="D26" s="14" t="s">
        <v>38</v>
      </c>
      <c r="E26" s="13">
        <v>52.07</v>
      </c>
      <c r="F26" s="22"/>
      <c r="G26" s="15">
        <f t="shared" ref="G26:G31" si="1">ROUND(E26*F26,2)</f>
        <v>0</v>
      </c>
    </row>
    <row r="27" spans="1:7" ht="38.25" x14ac:dyDescent="0.2">
      <c r="A27" s="12" t="s">
        <v>54</v>
      </c>
      <c r="B27" s="13" t="s">
        <v>55</v>
      </c>
      <c r="C27" s="13" t="s">
        <v>157</v>
      </c>
      <c r="D27" s="14" t="s">
        <v>38</v>
      </c>
      <c r="E27" s="13">
        <v>13.4</v>
      </c>
      <c r="F27" s="22"/>
      <c r="G27" s="15">
        <f t="shared" si="1"/>
        <v>0</v>
      </c>
    </row>
    <row r="28" spans="1:7" ht="25.5" x14ac:dyDescent="0.2">
      <c r="A28" s="12" t="s">
        <v>56</v>
      </c>
      <c r="B28" s="13" t="s">
        <v>57</v>
      </c>
      <c r="C28" s="13" t="s">
        <v>59</v>
      </c>
      <c r="D28" s="14" t="s">
        <v>58</v>
      </c>
      <c r="E28" s="13">
        <v>6</v>
      </c>
      <c r="F28" s="22"/>
      <c r="G28" s="15">
        <f t="shared" si="1"/>
        <v>0</v>
      </c>
    </row>
    <row r="29" spans="1:7" ht="25.5" x14ac:dyDescent="0.2">
      <c r="A29" s="12" t="s">
        <v>60</v>
      </c>
      <c r="B29" s="13" t="s">
        <v>61</v>
      </c>
      <c r="C29" s="13" t="s">
        <v>62</v>
      </c>
      <c r="D29" s="14" t="s">
        <v>58</v>
      </c>
      <c r="E29" s="13">
        <v>2</v>
      </c>
      <c r="F29" s="22"/>
      <c r="G29" s="15">
        <f t="shared" si="1"/>
        <v>0</v>
      </c>
    </row>
    <row r="30" spans="1:7" ht="38.25" x14ac:dyDescent="0.2">
      <c r="A30" s="12" t="s">
        <v>63</v>
      </c>
      <c r="B30" s="13" t="s">
        <v>64</v>
      </c>
      <c r="C30" s="13" t="s">
        <v>66</v>
      </c>
      <c r="D30" s="14" t="s">
        <v>65</v>
      </c>
      <c r="E30" s="13">
        <v>1</v>
      </c>
      <c r="F30" s="22"/>
      <c r="G30" s="15">
        <f t="shared" si="1"/>
        <v>0</v>
      </c>
    </row>
    <row r="31" spans="1:7" ht="25.5" x14ac:dyDescent="0.2">
      <c r="A31" s="12" t="s">
        <v>67</v>
      </c>
      <c r="B31" s="13" t="s">
        <v>68</v>
      </c>
      <c r="C31" s="13" t="s">
        <v>69</v>
      </c>
      <c r="D31" s="14" t="s">
        <v>65</v>
      </c>
      <c r="E31" s="13">
        <v>1</v>
      </c>
      <c r="F31" s="22"/>
      <c r="G31" s="15">
        <f t="shared" si="1"/>
        <v>0</v>
      </c>
    </row>
    <row r="32" spans="1:7" x14ac:dyDescent="0.2">
      <c r="A32" s="6" t="s">
        <v>70</v>
      </c>
      <c r="B32" s="7" t="s">
        <v>5</v>
      </c>
      <c r="C32" s="28" t="s">
        <v>71</v>
      </c>
      <c r="D32" s="28"/>
      <c r="E32" s="28"/>
      <c r="F32" s="28"/>
      <c r="G32" s="8">
        <f>G33+G44+G55+G60</f>
        <v>0</v>
      </c>
    </row>
    <row r="33" spans="1:7" s="23" customFormat="1" x14ac:dyDescent="0.2">
      <c r="A33" s="9" t="s">
        <v>72</v>
      </c>
      <c r="B33" s="10" t="s">
        <v>8</v>
      </c>
      <c r="C33" s="24" t="s">
        <v>189</v>
      </c>
      <c r="D33" s="24"/>
      <c r="E33" s="24"/>
      <c r="F33" s="24"/>
      <c r="G33" s="11">
        <f>SUM(G34:G43)</f>
        <v>0</v>
      </c>
    </row>
    <row r="34" spans="1:7" ht="38.25" x14ac:dyDescent="0.2">
      <c r="A34" s="12" t="s">
        <v>73</v>
      </c>
      <c r="B34" s="13" t="s">
        <v>74</v>
      </c>
      <c r="C34" s="13" t="s">
        <v>158</v>
      </c>
      <c r="D34" s="14" t="s">
        <v>16</v>
      </c>
      <c r="E34" s="13">
        <v>11.071999999999999</v>
      </c>
      <c r="F34" s="22"/>
      <c r="G34" s="15">
        <f t="shared" ref="G34:G43" si="2">ROUND(E34*F34,2)</f>
        <v>0</v>
      </c>
    </row>
    <row r="35" spans="1:7" ht="38.25" x14ac:dyDescent="0.2">
      <c r="A35" s="12" t="s">
        <v>75</v>
      </c>
      <c r="B35" s="13" t="s">
        <v>76</v>
      </c>
      <c r="C35" s="13" t="s">
        <v>159</v>
      </c>
      <c r="D35" s="14" t="s">
        <v>16</v>
      </c>
      <c r="E35" s="13">
        <v>33.216000000000001</v>
      </c>
      <c r="F35" s="22"/>
      <c r="G35" s="15">
        <f t="shared" si="2"/>
        <v>0</v>
      </c>
    </row>
    <row r="36" spans="1:7" ht="25.5" x14ac:dyDescent="0.2">
      <c r="A36" s="12" t="s">
        <v>77</v>
      </c>
      <c r="B36" s="13" t="s">
        <v>76</v>
      </c>
      <c r="C36" s="13" t="s">
        <v>160</v>
      </c>
      <c r="D36" s="14" t="s">
        <v>16</v>
      </c>
      <c r="E36" s="13">
        <v>7.1970000000000001</v>
      </c>
      <c r="F36" s="22"/>
      <c r="G36" s="15">
        <f t="shared" si="2"/>
        <v>0</v>
      </c>
    </row>
    <row r="37" spans="1:7" ht="38.25" x14ac:dyDescent="0.2">
      <c r="A37" s="12" t="s">
        <v>78</v>
      </c>
      <c r="B37" s="13" t="s">
        <v>79</v>
      </c>
      <c r="C37" s="13" t="s">
        <v>161</v>
      </c>
      <c r="D37" s="14" t="s">
        <v>13</v>
      </c>
      <c r="E37" s="13">
        <v>148.68</v>
      </c>
      <c r="F37" s="22"/>
      <c r="G37" s="15">
        <f t="shared" si="2"/>
        <v>0</v>
      </c>
    </row>
    <row r="38" spans="1:7" ht="38.25" x14ac:dyDescent="0.2">
      <c r="A38" s="12" t="s">
        <v>80</v>
      </c>
      <c r="B38" s="13" t="s">
        <v>81</v>
      </c>
      <c r="C38" s="13" t="s">
        <v>162</v>
      </c>
      <c r="D38" s="14" t="s">
        <v>13</v>
      </c>
      <c r="E38" s="13">
        <v>148.68</v>
      </c>
      <c r="F38" s="22"/>
      <c r="G38" s="15">
        <f t="shared" si="2"/>
        <v>0</v>
      </c>
    </row>
    <row r="39" spans="1:7" x14ac:dyDescent="0.2">
      <c r="A39" s="12" t="s">
        <v>82</v>
      </c>
      <c r="B39" s="13" t="s">
        <v>83</v>
      </c>
      <c r="C39" s="13" t="s">
        <v>84</v>
      </c>
      <c r="D39" s="14" t="s">
        <v>13</v>
      </c>
      <c r="E39" s="13">
        <v>148.68</v>
      </c>
      <c r="F39" s="22"/>
      <c r="G39" s="15">
        <f t="shared" si="2"/>
        <v>0</v>
      </c>
    </row>
    <row r="40" spans="1:7" ht="25.5" x14ac:dyDescent="0.2">
      <c r="A40" s="12" t="s">
        <v>85</v>
      </c>
      <c r="B40" s="13" t="s">
        <v>83</v>
      </c>
      <c r="C40" s="13" t="s">
        <v>86</v>
      </c>
      <c r="D40" s="14" t="s">
        <v>13</v>
      </c>
      <c r="E40" s="13">
        <v>370.12</v>
      </c>
      <c r="F40" s="22"/>
      <c r="G40" s="15">
        <f t="shared" si="2"/>
        <v>0</v>
      </c>
    </row>
    <row r="41" spans="1:7" ht="38.25" x14ac:dyDescent="0.2">
      <c r="A41" s="12" t="s">
        <v>87</v>
      </c>
      <c r="B41" s="13" t="s">
        <v>88</v>
      </c>
      <c r="C41" s="13" t="s">
        <v>163</v>
      </c>
      <c r="D41" s="14" t="s">
        <v>13</v>
      </c>
      <c r="E41" s="13">
        <v>110.72</v>
      </c>
      <c r="F41" s="22"/>
      <c r="G41" s="15">
        <f t="shared" si="2"/>
        <v>0</v>
      </c>
    </row>
    <row r="42" spans="1:7" ht="38.25" x14ac:dyDescent="0.2">
      <c r="A42" s="12" t="s">
        <v>89</v>
      </c>
      <c r="B42" s="13" t="s">
        <v>90</v>
      </c>
      <c r="C42" s="13" t="s">
        <v>164</v>
      </c>
      <c r="D42" s="14" t="s">
        <v>13</v>
      </c>
      <c r="E42" s="13">
        <v>110.72</v>
      </c>
      <c r="F42" s="22"/>
      <c r="G42" s="15">
        <f t="shared" si="2"/>
        <v>0</v>
      </c>
    </row>
    <row r="43" spans="1:7" ht="25.5" x14ac:dyDescent="0.2">
      <c r="A43" s="12" t="s">
        <v>91</v>
      </c>
      <c r="B43" s="13" t="s">
        <v>92</v>
      </c>
      <c r="C43" s="13" t="s">
        <v>165</v>
      </c>
      <c r="D43" s="14" t="s">
        <v>93</v>
      </c>
      <c r="E43" s="13">
        <v>9.1</v>
      </c>
      <c r="F43" s="22"/>
      <c r="G43" s="15">
        <f t="shared" si="2"/>
        <v>0</v>
      </c>
    </row>
    <row r="44" spans="1:7" x14ac:dyDescent="0.2">
      <c r="A44" s="9" t="s">
        <v>94</v>
      </c>
      <c r="B44" s="10" t="s">
        <v>8</v>
      </c>
      <c r="C44" s="24" t="s">
        <v>180</v>
      </c>
      <c r="D44" s="24"/>
      <c r="E44" s="24"/>
      <c r="F44" s="24"/>
      <c r="G44" s="11">
        <f>SUM(G45:G54)</f>
        <v>0</v>
      </c>
    </row>
    <row r="45" spans="1:7" ht="25.5" x14ac:dyDescent="0.2">
      <c r="A45" s="12" t="s">
        <v>95</v>
      </c>
      <c r="B45" s="13" t="s">
        <v>96</v>
      </c>
      <c r="C45" s="13" t="s">
        <v>166</v>
      </c>
      <c r="D45" s="14" t="s">
        <v>13</v>
      </c>
      <c r="E45" s="13">
        <v>110.72</v>
      </c>
      <c r="F45" s="22"/>
      <c r="G45" s="15">
        <f t="shared" ref="G45:G54" si="3">ROUND(E45*F45,2)</f>
        <v>0</v>
      </c>
    </row>
    <row r="46" spans="1:7" ht="38.25" x14ac:dyDescent="0.2">
      <c r="A46" s="12" t="s">
        <v>97</v>
      </c>
      <c r="B46" s="13" t="s">
        <v>98</v>
      </c>
      <c r="C46" s="13" t="s">
        <v>167</v>
      </c>
      <c r="D46" s="14" t="s">
        <v>13</v>
      </c>
      <c r="E46" s="13">
        <v>221.44</v>
      </c>
      <c r="F46" s="22"/>
      <c r="G46" s="15">
        <f t="shared" si="3"/>
        <v>0</v>
      </c>
    </row>
    <row r="47" spans="1:7" ht="25.5" x14ac:dyDescent="0.2">
      <c r="A47" s="12" t="s">
        <v>99</v>
      </c>
      <c r="B47" s="13" t="s">
        <v>100</v>
      </c>
      <c r="C47" s="13" t="s">
        <v>101</v>
      </c>
      <c r="D47" s="14" t="s">
        <v>65</v>
      </c>
      <c r="E47" s="13">
        <v>1</v>
      </c>
      <c r="F47" s="22"/>
      <c r="G47" s="15">
        <f t="shared" si="3"/>
        <v>0</v>
      </c>
    </row>
    <row r="48" spans="1:7" ht="25.5" x14ac:dyDescent="0.2">
      <c r="A48" s="12" t="s">
        <v>102</v>
      </c>
      <c r="B48" s="13" t="s">
        <v>103</v>
      </c>
      <c r="C48" s="13" t="s">
        <v>104</v>
      </c>
      <c r="D48" s="14" t="s">
        <v>38</v>
      </c>
      <c r="E48" s="13">
        <v>29.3</v>
      </c>
      <c r="F48" s="22"/>
      <c r="G48" s="15">
        <f t="shared" si="3"/>
        <v>0</v>
      </c>
    </row>
    <row r="49" spans="1:7" ht="25.5" x14ac:dyDescent="0.2">
      <c r="A49" s="12" t="s">
        <v>105</v>
      </c>
      <c r="B49" s="13" t="s">
        <v>106</v>
      </c>
      <c r="C49" s="13" t="s">
        <v>107</v>
      </c>
      <c r="D49" s="14" t="s">
        <v>38</v>
      </c>
      <c r="E49" s="13">
        <v>3.8</v>
      </c>
      <c r="F49" s="22"/>
      <c r="G49" s="15">
        <f t="shared" si="3"/>
        <v>0</v>
      </c>
    </row>
    <row r="50" spans="1:7" ht="25.5" x14ac:dyDescent="0.2">
      <c r="A50" s="12" t="s">
        <v>108</v>
      </c>
      <c r="B50" s="13" t="s">
        <v>109</v>
      </c>
      <c r="C50" s="13" t="s">
        <v>110</v>
      </c>
      <c r="D50" s="14" t="s">
        <v>13</v>
      </c>
      <c r="E50" s="13">
        <v>17.579999999999998</v>
      </c>
      <c r="F50" s="22"/>
      <c r="G50" s="15">
        <f t="shared" si="3"/>
        <v>0</v>
      </c>
    </row>
    <row r="51" spans="1:7" ht="25.5" x14ac:dyDescent="0.2">
      <c r="A51" s="12" t="s">
        <v>111</v>
      </c>
      <c r="B51" s="13" t="s">
        <v>112</v>
      </c>
      <c r="C51" s="13" t="s">
        <v>113</v>
      </c>
      <c r="D51" s="14" t="s">
        <v>38</v>
      </c>
      <c r="E51" s="13">
        <v>5</v>
      </c>
      <c r="F51" s="22"/>
      <c r="G51" s="15">
        <f t="shared" si="3"/>
        <v>0</v>
      </c>
    </row>
    <row r="52" spans="1:7" ht="25.5" x14ac:dyDescent="0.2">
      <c r="A52" s="12" t="s">
        <v>114</v>
      </c>
      <c r="B52" s="13" t="s">
        <v>112</v>
      </c>
      <c r="C52" s="13" t="s">
        <v>113</v>
      </c>
      <c r="D52" s="14" t="s">
        <v>38</v>
      </c>
      <c r="E52" s="13">
        <v>5</v>
      </c>
      <c r="F52" s="22"/>
      <c r="G52" s="15">
        <f t="shared" si="3"/>
        <v>0</v>
      </c>
    </row>
    <row r="53" spans="1:7" ht="25.5" x14ac:dyDescent="0.2">
      <c r="A53" s="12" t="s">
        <v>115</v>
      </c>
      <c r="B53" s="13" t="s">
        <v>116</v>
      </c>
      <c r="C53" s="13" t="s">
        <v>117</v>
      </c>
      <c r="D53" s="14" t="s">
        <v>65</v>
      </c>
      <c r="E53" s="13">
        <v>2</v>
      </c>
      <c r="F53" s="22"/>
      <c r="G53" s="15">
        <f t="shared" si="3"/>
        <v>0</v>
      </c>
    </row>
    <row r="54" spans="1:7" ht="25.5" x14ac:dyDescent="0.2">
      <c r="A54" s="12" t="s">
        <v>118</v>
      </c>
      <c r="B54" s="13" t="s">
        <v>109</v>
      </c>
      <c r="C54" s="13" t="s">
        <v>168</v>
      </c>
      <c r="D54" s="14" t="s">
        <v>38</v>
      </c>
      <c r="E54" s="13">
        <v>15</v>
      </c>
      <c r="F54" s="22"/>
      <c r="G54" s="15">
        <f t="shared" si="3"/>
        <v>0</v>
      </c>
    </row>
    <row r="55" spans="1:7" x14ac:dyDescent="0.2">
      <c r="A55" s="9" t="s">
        <v>119</v>
      </c>
      <c r="B55" s="10" t="s">
        <v>8</v>
      </c>
      <c r="C55" s="24" t="s">
        <v>181</v>
      </c>
      <c r="D55" s="24"/>
      <c r="E55" s="24"/>
      <c r="F55" s="24"/>
      <c r="G55" s="11">
        <f>SUM(G56:G59)</f>
        <v>0</v>
      </c>
    </row>
    <row r="56" spans="1:7" ht="42.75" customHeight="1" x14ac:dyDescent="0.2">
      <c r="A56" s="12" t="s">
        <v>120</v>
      </c>
      <c r="B56" s="13" t="s">
        <v>121</v>
      </c>
      <c r="C56" s="13" t="s">
        <v>169</v>
      </c>
      <c r="D56" s="14" t="s">
        <v>13</v>
      </c>
      <c r="E56" s="13">
        <v>100.419</v>
      </c>
      <c r="F56" s="22"/>
      <c r="G56" s="15">
        <f>ROUND(E56*F56,2)</f>
        <v>0</v>
      </c>
    </row>
    <row r="57" spans="1:7" ht="25.5" x14ac:dyDescent="0.2">
      <c r="A57" s="12" t="s">
        <v>122</v>
      </c>
      <c r="B57" s="13" t="s">
        <v>121</v>
      </c>
      <c r="C57" s="13" t="s">
        <v>170</v>
      </c>
      <c r="D57" s="14" t="s">
        <v>13</v>
      </c>
      <c r="E57" s="13">
        <v>40.98</v>
      </c>
      <c r="F57" s="22"/>
      <c r="G57" s="15">
        <f>ROUND(E57*F57,2)</f>
        <v>0</v>
      </c>
    </row>
    <row r="58" spans="1:7" ht="51" x14ac:dyDescent="0.2">
      <c r="A58" s="12" t="s">
        <v>123</v>
      </c>
      <c r="B58" s="13" t="s">
        <v>121</v>
      </c>
      <c r="C58" s="13" t="s">
        <v>171</v>
      </c>
      <c r="D58" s="14" t="s">
        <v>13</v>
      </c>
      <c r="E58" s="13">
        <v>9.6690000000000005</v>
      </c>
      <c r="F58" s="22"/>
      <c r="G58" s="15">
        <f>ROUND(E58*F58,2)</f>
        <v>0</v>
      </c>
    </row>
    <row r="59" spans="1:7" ht="51" x14ac:dyDescent="0.2">
      <c r="A59" s="12" t="s">
        <v>124</v>
      </c>
      <c r="B59" s="13" t="s">
        <v>121</v>
      </c>
      <c r="C59" s="13" t="s">
        <v>172</v>
      </c>
      <c r="D59" s="14" t="s">
        <v>13</v>
      </c>
      <c r="E59" s="13">
        <v>29.3</v>
      </c>
      <c r="F59" s="22"/>
      <c r="G59" s="15">
        <f>ROUND(E59*F59,2)</f>
        <v>0</v>
      </c>
    </row>
    <row r="60" spans="1:7" x14ac:dyDescent="0.2">
      <c r="A60" s="9" t="s">
        <v>125</v>
      </c>
      <c r="B60" s="10" t="s">
        <v>8</v>
      </c>
      <c r="C60" s="24" t="s">
        <v>182</v>
      </c>
      <c r="D60" s="24"/>
      <c r="E60" s="24"/>
      <c r="F60" s="24"/>
      <c r="G60" s="11">
        <f>SUM(G61:G66)</f>
        <v>0</v>
      </c>
    </row>
    <row r="61" spans="1:7" ht="25.5" x14ac:dyDescent="0.2">
      <c r="A61" s="12" t="s">
        <v>126</v>
      </c>
      <c r="B61" s="13" t="s">
        <v>127</v>
      </c>
      <c r="C61" s="13" t="s">
        <v>128</v>
      </c>
      <c r="D61" s="14" t="s">
        <v>13</v>
      </c>
      <c r="E61" s="13">
        <v>5.0270000000000001</v>
      </c>
      <c r="F61" s="22"/>
      <c r="G61" s="15">
        <f t="shared" ref="G61:G66" si="4">ROUND(E61*F61,2)</f>
        <v>0</v>
      </c>
    </row>
    <row r="62" spans="1:7" ht="38.25" x14ac:dyDescent="0.2">
      <c r="A62" s="12" t="s">
        <v>129</v>
      </c>
      <c r="B62" s="13" t="s">
        <v>127</v>
      </c>
      <c r="C62" s="13" t="s">
        <v>173</v>
      </c>
      <c r="D62" s="14" t="s">
        <v>65</v>
      </c>
      <c r="E62" s="13">
        <v>1</v>
      </c>
      <c r="F62" s="22"/>
      <c r="G62" s="15">
        <f t="shared" si="4"/>
        <v>0</v>
      </c>
    </row>
    <row r="63" spans="1:7" ht="38.25" x14ac:dyDescent="0.2">
      <c r="A63" s="12" t="s">
        <v>130</v>
      </c>
      <c r="B63" s="13" t="s">
        <v>131</v>
      </c>
      <c r="C63" s="13" t="s">
        <v>132</v>
      </c>
      <c r="D63" s="14" t="s">
        <v>13</v>
      </c>
      <c r="E63" s="13">
        <v>2.633</v>
      </c>
      <c r="F63" s="22"/>
      <c r="G63" s="15">
        <f t="shared" si="4"/>
        <v>0</v>
      </c>
    </row>
    <row r="64" spans="1:7" ht="25.5" x14ac:dyDescent="0.2">
      <c r="A64" s="12" t="s">
        <v>133</v>
      </c>
      <c r="B64" s="13" t="s">
        <v>134</v>
      </c>
      <c r="C64" s="13" t="s">
        <v>135</v>
      </c>
      <c r="D64" s="14" t="s">
        <v>38</v>
      </c>
      <c r="E64" s="13">
        <v>28</v>
      </c>
      <c r="F64" s="22"/>
      <c r="G64" s="15">
        <f t="shared" si="4"/>
        <v>0</v>
      </c>
    </row>
    <row r="65" spans="1:7" ht="25.5" x14ac:dyDescent="0.2">
      <c r="A65" s="12" t="s">
        <v>136</v>
      </c>
      <c r="B65" s="13" t="s">
        <v>137</v>
      </c>
      <c r="C65" s="13" t="s">
        <v>138</v>
      </c>
      <c r="D65" s="14" t="s">
        <v>38</v>
      </c>
      <c r="E65" s="13">
        <v>4</v>
      </c>
      <c r="F65" s="22"/>
      <c r="G65" s="15">
        <f t="shared" si="4"/>
        <v>0</v>
      </c>
    </row>
    <row r="66" spans="1:7" ht="25.5" x14ac:dyDescent="0.2">
      <c r="A66" s="12" t="s">
        <v>139</v>
      </c>
      <c r="B66" s="13" t="s">
        <v>140</v>
      </c>
      <c r="C66" s="13" t="s">
        <v>141</v>
      </c>
      <c r="D66" s="14" t="s">
        <v>65</v>
      </c>
      <c r="E66" s="13">
        <v>4</v>
      </c>
      <c r="F66" s="22"/>
      <c r="G66" s="15">
        <f t="shared" si="4"/>
        <v>0</v>
      </c>
    </row>
    <row r="67" spans="1:7" x14ac:dyDescent="0.2">
      <c r="B67" s="16" t="s">
        <v>0</v>
      </c>
      <c r="C67" s="16" t="s">
        <v>0</v>
      </c>
      <c r="D67" s="17" t="s">
        <v>0</v>
      </c>
      <c r="E67" s="29" t="s">
        <v>183</v>
      </c>
      <c r="F67" s="29"/>
      <c r="G67" s="18">
        <f>G5+G21+G32</f>
        <v>0</v>
      </c>
    </row>
    <row r="68" spans="1:7" x14ac:dyDescent="0.2">
      <c r="F68" s="20" t="s">
        <v>184</v>
      </c>
      <c r="G68" s="21">
        <f>ROUND(G67*0.23,2)</f>
        <v>0</v>
      </c>
    </row>
    <row r="69" spans="1:7" x14ac:dyDescent="0.2">
      <c r="E69" s="30" t="s">
        <v>185</v>
      </c>
      <c r="F69" s="30"/>
      <c r="G69" s="21">
        <f>G67+G68</f>
        <v>0</v>
      </c>
    </row>
    <row r="72" spans="1:7" x14ac:dyDescent="0.2">
      <c r="A72" s="32" t="s">
        <v>186</v>
      </c>
      <c r="B72" s="32"/>
      <c r="C72" s="32"/>
    </row>
    <row r="74" spans="1:7" ht="33" customHeight="1" x14ac:dyDescent="0.2">
      <c r="C74" s="33" t="s">
        <v>187</v>
      </c>
      <c r="D74" s="33"/>
      <c r="E74" s="33"/>
      <c r="F74" s="33"/>
      <c r="G74" s="33"/>
    </row>
    <row r="75" spans="1:7" ht="35.25" customHeight="1" x14ac:dyDescent="0.2">
      <c r="C75" s="34" t="s">
        <v>188</v>
      </c>
      <c r="D75" s="34"/>
      <c r="E75" s="34"/>
      <c r="F75" s="34"/>
      <c r="G75" s="34"/>
    </row>
  </sheetData>
  <sheetProtection algorithmName="SHA-512" hashValue="7ZQaNdsau9atBeyEGwJM0HOeGYj2Ug/UXuA1bFQuSHL+dCNFo3DmMIvnSmU9U1uLNPjfIpfA4nirtTw4znRmEw==" saltValue="QlG3EH75vk8bwH5XDai6TQ==" spinCount="100000" sheet="1" objects="1" scenarios="1" formatCells="0" formatColumns="0" formatRows="0" sort="0" autoFilter="0"/>
  <autoFilter ref="A4:G69"/>
  <mergeCells count="20">
    <mergeCell ref="E67:F67"/>
    <mergeCell ref="E69:F69"/>
    <mergeCell ref="D1:G1"/>
    <mergeCell ref="A72:C72"/>
    <mergeCell ref="C74:G74"/>
    <mergeCell ref="C75:G75"/>
    <mergeCell ref="C22:F22"/>
    <mergeCell ref="C11:F11"/>
    <mergeCell ref="C21:F21"/>
    <mergeCell ref="C6:F6"/>
    <mergeCell ref="C33:F33"/>
    <mergeCell ref="A1:C1"/>
    <mergeCell ref="B2:F2"/>
    <mergeCell ref="A3:G3"/>
    <mergeCell ref="C5:F5"/>
    <mergeCell ref="C60:F60"/>
    <mergeCell ref="C55:F55"/>
    <mergeCell ref="C44:F44"/>
    <mergeCell ref="C32:F32"/>
    <mergeCell ref="C25:F25"/>
  </mergeCells>
  <pageMargins left="0.39370078740157483" right="0.39370078740157483" top="0.55118110236220474" bottom="0.55118110236220474" header="0.31496062992125984" footer="0.31496062992125984"/>
  <pageSetup paperSize="9" scale="9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 Nr 9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       </dc:creator>
  <cp:lastModifiedBy>Doniec Robert</cp:lastModifiedBy>
  <cp:lastPrinted>2023-06-21T13:50:06Z</cp:lastPrinted>
  <dcterms:created xsi:type="dcterms:W3CDTF">2013-03-19T16:38:19Z</dcterms:created>
  <dcterms:modified xsi:type="dcterms:W3CDTF">2023-06-21T13:50:11Z</dcterms:modified>
</cp:coreProperties>
</file>