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apytanie_kanalizacja_ostateczne\"/>
    </mc:Choice>
  </mc:AlternateContent>
  <xr:revisionPtr revIDLastSave="0" documentId="13_ncr:1_{62D250AE-2400-4712-BEE8-3C569CB5B269}" xr6:coauthVersionLast="47" xr6:coauthVersionMax="47" xr10:uidLastSave="{00000000-0000-0000-0000-000000000000}"/>
  <bookViews>
    <workbookView xWindow="-120" yWindow="-120" windowWidth="29040" windowHeight="17640" autoFilterDateGrouping="0" xr2:uid="{00000000-000D-0000-FFFF-FFFF00000000}"/>
  </bookViews>
  <sheets>
    <sheet name="Kosztorys ofertowy" sheetId="1" r:id="rId1"/>
  </sheets>
  <definedNames>
    <definedName name="_xlnm._FilterDatabase" localSheetId="0" hidden="1">'Kosztorys ofertowy'!$A$5:$G$142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2" i="1"/>
  <c r="G21" i="1" s="1"/>
  <c r="G20" i="1" s="1"/>
  <c r="G23" i="1"/>
  <c r="G26" i="1"/>
  <c r="G27" i="1"/>
  <c r="G28" i="1"/>
  <c r="G29" i="1"/>
  <c r="G30" i="1"/>
  <c r="G31" i="1"/>
  <c r="G32" i="1"/>
  <c r="G34" i="1"/>
  <c r="G33" i="1" s="1"/>
  <c r="G35" i="1"/>
  <c r="G36" i="1"/>
  <c r="G37" i="1"/>
  <c r="G38" i="1"/>
  <c r="G40" i="1"/>
  <c r="G41" i="1"/>
  <c r="G42" i="1"/>
  <c r="G44" i="1"/>
  <c r="G45" i="1"/>
  <c r="G46" i="1"/>
  <c r="G47" i="1"/>
  <c r="G50" i="1"/>
  <c r="G51" i="1"/>
  <c r="G52" i="1"/>
  <c r="G53" i="1"/>
  <c r="G54" i="1"/>
  <c r="G56" i="1"/>
  <c r="G57" i="1"/>
  <c r="G58" i="1"/>
  <c r="G55" i="1" s="1"/>
  <c r="G59" i="1"/>
  <c r="G60" i="1"/>
  <c r="G61" i="1"/>
  <c r="G62" i="1"/>
  <c r="G63" i="1"/>
  <c r="G64" i="1"/>
  <c r="G65" i="1"/>
  <c r="G69" i="1"/>
  <c r="G68" i="1" s="1"/>
  <c r="G67" i="1" s="1"/>
  <c r="G70" i="1"/>
  <c r="G71" i="1"/>
  <c r="G74" i="1"/>
  <c r="G73" i="1"/>
  <c r="G72" i="1" s="1"/>
  <c r="G77" i="1"/>
  <c r="G76" i="1" s="1"/>
  <c r="G78" i="1"/>
  <c r="G79" i="1"/>
  <c r="G80" i="1"/>
  <c r="G81" i="1"/>
  <c r="G83" i="1"/>
  <c r="G84" i="1"/>
  <c r="G86" i="1"/>
  <c r="G87" i="1"/>
  <c r="G90" i="1"/>
  <c r="G91" i="1"/>
  <c r="G93" i="1"/>
  <c r="G94" i="1"/>
  <c r="G92" i="1" s="1"/>
  <c r="G88" i="1" s="1"/>
  <c r="G98" i="1"/>
  <c r="G99" i="1"/>
  <c r="G100" i="1"/>
  <c r="G101" i="1"/>
  <c r="G102" i="1"/>
  <c r="G103" i="1"/>
  <c r="G104" i="1"/>
  <c r="G105" i="1"/>
  <c r="G106" i="1"/>
  <c r="G107" i="1"/>
  <c r="G110" i="1"/>
  <c r="G111" i="1"/>
  <c r="G114" i="1"/>
  <c r="G115" i="1"/>
  <c r="G116" i="1"/>
  <c r="G117" i="1"/>
  <c r="G118" i="1"/>
  <c r="G120" i="1"/>
  <c r="G121" i="1"/>
  <c r="G122" i="1"/>
  <c r="G119" i="1" s="1"/>
  <c r="G125" i="1"/>
  <c r="G126" i="1"/>
  <c r="G127" i="1"/>
  <c r="G128" i="1"/>
  <c r="G124" i="1" s="1"/>
  <c r="G129" i="1"/>
  <c r="G131" i="1"/>
  <c r="G132" i="1"/>
  <c r="G133" i="1"/>
  <c r="G134" i="1"/>
  <c r="G135" i="1"/>
  <c r="G136" i="1"/>
  <c r="G137" i="1"/>
  <c r="G138" i="1"/>
  <c r="G139" i="1"/>
  <c r="G9" i="1"/>
  <c r="G85" i="1"/>
  <c r="G89" i="1"/>
  <c r="G109" i="1"/>
  <c r="G108" i="1" s="1"/>
  <c r="G113" i="1"/>
  <c r="G97" i="1" l="1"/>
  <c r="G96" i="1" s="1"/>
  <c r="G82" i="1"/>
  <c r="G75" i="1" s="1"/>
  <c r="G112" i="1"/>
  <c r="G49" i="1"/>
  <c r="G48" i="1" s="1"/>
  <c r="G43" i="1"/>
  <c r="G39" i="1"/>
  <c r="G25" i="1"/>
  <c r="G24" i="1" s="1"/>
  <c r="G66" i="1"/>
  <c r="G130" i="1"/>
  <c r="G123" i="1" s="1"/>
  <c r="G95" i="1" s="1"/>
  <c r="G8" i="1"/>
  <c r="G7" i="1" s="1"/>
  <c r="G6" i="1" l="1"/>
  <c r="G140" i="1" s="1"/>
  <c r="G141" i="1" s="1"/>
  <c r="G142" i="1" l="1"/>
</calcChain>
</file>

<file path=xl/sharedStrings.xml><?xml version="1.0" encoding="utf-8"?>
<sst xmlns="http://schemas.openxmlformats.org/spreadsheetml/2006/main" count="627" uniqueCount="268">
  <si>
    <t/>
  </si>
  <si>
    <t>Podstawa</t>
  </si>
  <si>
    <t>Opis</t>
  </si>
  <si>
    <t>Ilość</t>
  </si>
  <si>
    <t>Grupa</t>
  </si>
  <si>
    <t>1</t>
  </si>
  <si>
    <t>Sieć kanalizacji fi 200 - kwalifikowana</t>
  </si>
  <si>
    <t>1.1</t>
  </si>
  <si>
    <t>Roboty pomiarowe i przygotowawcze</t>
  </si>
  <si>
    <t>Element</t>
  </si>
  <si>
    <t>1.1.1</t>
  </si>
  <si>
    <t>Roboty przygotowawcze</t>
  </si>
  <si>
    <t>KNNR 1/111/1</t>
  </si>
  <si>
    <t>km</t>
  </si>
  <si>
    <t>Roboty pomiarowe przy liniowych robotach ziemnych, trasa dróg w terenie równinnym</t>
  </si>
  <si>
    <t>2</t>
  </si>
  <si>
    <t>KNNR 1/113/1</t>
  </si>
  <si>
    <t>m2</t>
  </si>
  <si>
    <t>Usunięcie warstwy ziemi urodzajnej (humusu) za pomocą spycharek, grubość warstwy do 15 cm</t>
  </si>
  <si>
    <t>3</t>
  </si>
  <si>
    <t>KNNR 6/802/2</t>
  </si>
  <si>
    <t>Rozebranie nawierzchni, tłuczeń grubość 15 cm, mechanicznie</t>
  </si>
  <si>
    <t>4</t>
  </si>
  <si>
    <t>KNNR 6/801/2</t>
  </si>
  <si>
    <t>Rozebranie podbudowy, z kruszywa, grubość 15 cm, mechanicznie</t>
  </si>
  <si>
    <t>5</t>
  </si>
  <si>
    <t>AT 3/102/3</t>
  </si>
  <si>
    <t>Roboty remontowe, frezowanie nawierzchni bitumicznej z wywozem materiału z rozbiórki na odległość do 1·km, nawierzchnia gr. 7·cm</t>
  </si>
  <si>
    <t>6</t>
  </si>
  <si>
    <t>7</t>
  </si>
  <si>
    <t>KNNR 5/721/3; KNNR 5/721/4</t>
  </si>
  <si>
    <t>m</t>
  </si>
  <si>
    <t>Cięcie nawierzchni mechanicznie, z betonu, głębokość 15 cm</t>
  </si>
  <si>
    <t>8</t>
  </si>
  <si>
    <t>KNNR 6/802/6</t>
  </si>
  <si>
    <t>Rozebranie nawierzchni, nawierzchnia z betonu grubość 15 cm, mechanicznie</t>
  </si>
  <si>
    <t>9</t>
  </si>
  <si>
    <t>KNR 404/1103/4</t>
  </si>
  <si>
    <t>m3</t>
  </si>
  <si>
    <t>Wywiezienie gruzu z terenu rozbiórki przy mechanicznym załadowaniu i wyładowaniu, transport samochodem samowyładowczym na odległość 1 km</t>
  </si>
  <si>
    <t>10</t>
  </si>
  <si>
    <t>11</t>
  </si>
  <si>
    <t>KNNR 6/805/1 analogia</t>
  </si>
  <si>
    <t>Rozebranie nawierzchni  z płyt ażurowych, nawierzchnie, wypełnienie spoin piaskiem, płyty 12·cm</t>
  </si>
  <si>
    <t>1.2</t>
  </si>
  <si>
    <t>Roboty ziemne</t>
  </si>
  <si>
    <t>1.2.1</t>
  </si>
  <si>
    <t>Wykopy</t>
  </si>
  <si>
    <t>12</t>
  </si>
  <si>
    <t>KNNR 1/209/6 analogia</t>
  </si>
  <si>
    <t>Wykopy oraz przekopy wykonywane koparkami przedsiębiernymi na odkład</t>
  </si>
  <si>
    <t>13</t>
  </si>
  <si>
    <t>KNNR 1/202/6 analogia</t>
  </si>
  <si>
    <t>Roboty ziemne wykonywane koparkami podsiębiernymi, z transportem urobku samochodami samowyładowczymi</t>
  </si>
  <si>
    <t>1.3</t>
  </si>
  <si>
    <t>Roboty montażowe</t>
  </si>
  <si>
    <t>1.3.1</t>
  </si>
  <si>
    <t>Kanał sanitarny</t>
  </si>
  <si>
    <t>14</t>
  </si>
  <si>
    <t>KNNR 4/1411/3</t>
  </si>
  <si>
    <t>Podłoża pod kanały i obiekty z materiałów sypkich, grubość 20 cm</t>
  </si>
  <si>
    <t>15</t>
  </si>
  <si>
    <t>KNNR 4/1308/3</t>
  </si>
  <si>
    <t>Kanały z rur typu PVC łączone na wcisk, Fi 200 mm</t>
  </si>
  <si>
    <t>16</t>
  </si>
  <si>
    <t>KNNR 4/1009/10 (1)</t>
  </si>
  <si>
    <t>Montaż rurociągów z rur polietylenowych (PE, PEHD), Fi 225 mm</t>
  </si>
  <si>
    <t>17</t>
  </si>
  <si>
    <t>KNNR 4/1010/9 (2) analogia</t>
  </si>
  <si>
    <t>złącze</t>
  </si>
  <si>
    <t>Połączenie rur polietylenowych, ciśnieniowych PP HM metodą zgrzewania czołowego, Fi 200 mm, z agregatem</t>
  </si>
  <si>
    <t>18</t>
  </si>
  <si>
    <t>KNNR 4/1411/3 analogia</t>
  </si>
  <si>
    <t>Zasyp kanału piaskiem do wysokości rury</t>
  </si>
  <si>
    <t>19</t>
  </si>
  <si>
    <t>Zasyp kanału piaskiem do wysokości 30 cm ponad sklepienie rury z zagęszczeniem   (R=  1,500, M=  1,500, S=  1,500)</t>
  </si>
  <si>
    <t>20</t>
  </si>
  <si>
    <t>KNR 218/804/2 (4)</t>
  </si>
  <si>
    <t>Próba szczelności kanałów rurowych, kanał Dn 200 mm</t>
  </si>
  <si>
    <t>1.3.2</t>
  </si>
  <si>
    <t>Uzbrojenie sieci - studnie</t>
  </si>
  <si>
    <t>21</t>
  </si>
  <si>
    <t>KNNR 4/1413/1 (1) analogia</t>
  </si>
  <si>
    <t>szt</t>
  </si>
  <si>
    <t>Studnie rewizyjne z kręgów betonowych w gotowym wykopie, Fi 1000 mm, głębokość 3 m</t>
  </si>
  <si>
    <t>22</t>
  </si>
  <si>
    <t>KNNR 4/1413/1 (2) analogia</t>
  </si>
  <si>
    <t>Studnie rewizyjne z kręgów betonowych w gotowym wykopie, Fi 1000 mm, głębokość 3 m, z pierścieniem odciążającym</t>
  </si>
  <si>
    <t>23</t>
  </si>
  <si>
    <t>KNNR 4/1413/2</t>
  </si>
  <si>
    <t>0.5 m</t>
  </si>
  <si>
    <t>Studnie rewizyjne z kręgów betonowych w gotowym wykopie, Fi 1000 mm, za każde 0,5 m różnicy głębokości</t>
  </si>
  <si>
    <t>24</t>
  </si>
  <si>
    <t>KNNR 11/406/3 analogia</t>
  </si>
  <si>
    <t>Studzienki kanalizacyjne z gotowych elementów z tworzyw sztucznych, Fi 600 mm, głębokość 2,0 m</t>
  </si>
  <si>
    <t>25</t>
  </si>
  <si>
    <t>KNNR 11/406/4 analogia</t>
  </si>
  <si>
    <t>Studzienki kanalizacyjne z gotowych elementów z tworzyw sztucznych, Fi 600 mm, za każdy 0,5 m różnicy głębokości</t>
  </si>
  <si>
    <t>1.3.3</t>
  </si>
  <si>
    <t>Przejścia bezwykopowe - przewierty</t>
  </si>
  <si>
    <t>26</t>
  </si>
  <si>
    <t>KNNR 4/1207/2 (1)</t>
  </si>
  <si>
    <t>Przewierty maszyną do wierceń poziomych WP 30/60, do 20 m, rurami Dn 300-600 mm, grunt kategorii III-IV</t>
  </si>
  <si>
    <t>27</t>
  </si>
  <si>
    <t>KNNR 11/404/5 (2) analogia</t>
  </si>
  <si>
    <t>Przeciąganie rurociągów przewodowych w rurach ochronnych z zamknięciem końcówek rur, wciągarka spalinowa</t>
  </si>
  <si>
    <t>28</t>
  </si>
  <si>
    <t>KNNR 4/1206/6 (1) analogia</t>
  </si>
  <si>
    <t>Przewiert horyzontalny sterowany rurą polietylenową dwuwarstwową PE 100 Fi 225mm (bez kosztu rury)</t>
  </si>
  <si>
    <t>1.3.4</t>
  </si>
  <si>
    <t>Skrzyżowania z uzbrojeniem podziemnym</t>
  </si>
  <si>
    <t>29</t>
  </si>
  <si>
    <t>KNNR 1/527/1</t>
  </si>
  <si>
    <t>kpl</t>
  </si>
  <si>
    <t>Montaż i demontaż konstrukcji podwieszeń kabli energetycznych i telekomunikacyjnych (typ lekki), montaż - element rozpiętości 4 m</t>
  </si>
  <si>
    <t>30</t>
  </si>
  <si>
    <t>KNNR 1/527/6</t>
  </si>
  <si>
    <t>Montaż i demontaż konstrukcji podwieszeń kabli energetycznych i telekomunikacyjnych (typ lekki), demontaż - element rozpiętości 4 m</t>
  </si>
  <si>
    <t>31</t>
  </si>
  <si>
    <t>KNNR 4/1308/5 analogia</t>
  </si>
  <si>
    <t>Rura osłonowa PVC fi 315 na skrzyżowaniach z siecią gazową</t>
  </si>
  <si>
    <t>32</t>
  </si>
  <si>
    <t>KNNRW 9/814/2</t>
  </si>
  <si>
    <t>Zabezpieczenie istniejących kabli energetycznych, rury ochronne dwudzielne PVC, do Fi 200 mm</t>
  </si>
  <si>
    <t>44</t>
  </si>
  <si>
    <t>1.4</t>
  </si>
  <si>
    <t>Zasyp wykopów i oddtworzenie dróg</t>
  </si>
  <si>
    <t>1.4.1</t>
  </si>
  <si>
    <t>Zasyp wykopów</t>
  </si>
  <si>
    <t>33</t>
  </si>
  <si>
    <t>KNNR 1/214/2 (1)</t>
  </si>
  <si>
    <t>Zasypanie wykopów fundamentowych podłużnych, punktowych, rowów, wykopów obiektowych, spycharki, grubość w stanie luźnym 30 cm, kategoria gruntu III-IV</t>
  </si>
  <si>
    <t>34</t>
  </si>
  <si>
    <t>KNNR 1/526/1</t>
  </si>
  <si>
    <t>Rozścielenie ziemi urodzajnej (humusu) spycharką, teren płaski</t>
  </si>
  <si>
    <t>35</t>
  </si>
  <si>
    <t>KNR 221/218/1</t>
  </si>
  <si>
    <t>Rozścielenie ziemi urodzajnej, teren płaski ręcznie z przerzutem   (R=  0,955, M=  1,000, S=  1,000)</t>
  </si>
  <si>
    <t>36</t>
  </si>
  <si>
    <t>KNNR 1/214/5 (1)</t>
  </si>
  <si>
    <t>Zasypanie wykopów fundamentowych podłużnych, punktowych, rowów, wykopów obiektowych, ubijaki, grubość w stanie luźnym 25 cm, kategoria gruntu III-IV</t>
  </si>
  <si>
    <t>37</t>
  </si>
  <si>
    <t>Pospółka do zasypu ponad warstwy obsypki - wymiana gruntu</t>
  </si>
  <si>
    <t>1.4.2</t>
  </si>
  <si>
    <t>Oddtworzenie nawierzchni</t>
  </si>
  <si>
    <t>38</t>
  </si>
  <si>
    <t>KNNR 6/113/2</t>
  </si>
  <si>
    <t>Podbudowy z kruszyw łamanych, warstwa dolna, po zagęszczeniu 20 cm</t>
  </si>
  <si>
    <t>39</t>
  </si>
  <si>
    <t>KNNR 6/204/6</t>
  </si>
  <si>
    <t>Nawierzchnie z kamienia tłuczonego, warstwa górna, po uwałowaniu 15·cm</t>
  </si>
  <si>
    <t>40</t>
  </si>
  <si>
    <t>KNNR 6/113/2 analogia</t>
  </si>
  <si>
    <t>Podbudowy z kruszyw łamanych, warstwa dolna, po zagęszczeniu 30 cm   (R=  1,000, M=  1,500, S=  1,500)</t>
  </si>
  <si>
    <t>41</t>
  </si>
  <si>
    <t>KNNR 6/113/6</t>
  </si>
  <si>
    <t>Podbudowy z kruszyw łamanych, warstwa górna, po zagęszczeniu 15·cm</t>
  </si>
  <si>
    <t>42</t>
  </si>
  <si>
    <t>KNNR 6/308/1 (2)</t>
  </si>
  <si>
    <t>Nawierzchnie z mieszanek mineralno-bitumicznych (warstwa wiążąca), mieszanka asfaltowa, grubość po zagęszczeniu 4·cm, masa grysowa, samochód 5-10·t</t>
  </si>
  <si>
    <t>43</t>
  </si>
  <si>
    <t>KNNR 6/309/2 (2)</t>
  </si>
  <si>
    <t>Nawierzchnie z mieszanek mineralno-bitumicznych (warstwa ścieralna), mieszanka asfaltowa, grubość po zagęszczeniu 4 cm, masa grysowa, samochód 5-10 t</t>
  </si>
  <si>
    <t>Podbudowy z kruszyw łamanych, warstwa dolna, po zagęszczeniu 30 cm   (R=  1,500, M=  1,500, S=  1,500)</t>
  </si>
  <si>
    <t>45</t>
  </si>
  <si>
    <t>KNNR 6/113/5</t>
  </si>
  <si>
    <t>Podbudowy z kruszyw łamanych, warstwa górna, po zagęszczeniu 10 cm</t>
  </si>
  <si>
    <t>46</t>
  </si>
  <si>
    <t>KNR 231/308/3</t>
  </si>
  <si>
    <t>Nawierzchnie betonowe, warstwa górna, grubości 15 cm</t>
  </si>
  <si>
    <t>47</t>
  </si>
  <si>
    <t>KNR 231/502/6 analogia</t>
  </si>
  <si>
    <t>Nawierzchnia z płyt ażurowych na podsypce piaskowej z wypełnieniem spoin piaskiem - odtworzenie nawierzchni z płyt ażurowych</t>
  </si>
  <si>
    <t>Sieć kanalizacji fi 200 - niekwalifikowana</t>
  </si>
  <si>
    <t>2.1</t>
  </si>
  <si>
    <t>2.1.1</t>
  </si>
  <si>
    <t>48</t>
  </si>
  <si>
    <t>49</t>
  </si>
  <si>
    <t>50</t>
  </si>
  <si>
    <t>2.2</t>
  </si>
  <si>
    <t>2.2.1</t>
  </si>
  <si>
    <t>51</t>
  </si>
  <si>
    <t>2.3</t>
  </si>
  <si>
    <t>2.3.1</t>
  </si>
  <si>
    <t>52</t>
  </si>
  <si>
    <t>53</t>
  </si>
  <si>
    <t>54</t>
  </si>
  <si>
    <t>55</t>
  </si>
  <si>
    <t>56</t>
  </si>
  <si>
    <t>2.3.2</t>
  </si>
  <si>
    <t>57</t>
  </si>
  <si>
    <t>58</t>
  </si>
  <si>
    <t>2.3.3</t>
  </si>
  <si>
    <t>59</t>
  </si>
  <si>
    <t>60</t>
  </si>
  <si>
    <t>2.4</t>
  </si>
  <si>
    <t>2.4.1</t>
  </si>
  <si>
    <t>61</t>
  </si>
  <si>
    <t>62</t>
  </si>
  <si>
    <t>2.4.2</t>
  </si>
  <si>
    <t>63</t>
  </si>
  <si>
    <t>64</t>
  </si>
  <si>
    <t>Sieć kanalizacji fi 160 - niekwalifikowana</t>
  </si>
  <si>
    <t>3.1</t>
  </si>
  <si>
    <t>3.1.1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</si>
  <si>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</si>
  <si>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</si>
  <si>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</si>
  <si>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</si>
  <si>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</si>
  <si>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</si>
  <si>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</si>
  <si>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</si>
  <si>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</si>
  <si>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</si>
  <si>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3.2</t>
  </si>
  <si>
    <t>3.2.1</t>
  </si>
  <si>
    <t>75</t>
  </si>
  <si>
    <t>76</t>
  </si>
  <si>
    <t>3.3</t>
  </si>
  <si>
    <t>3.3.1</t>
  </si>
  <si>
    <t>77</t>
  </si>
  <si>
    <t>78</t>
  </si>
  <si>
    <t>KNNR 4/1308/2</t>
  </si>
  <si>
    <t>Kanały z rur typu PVC łączone na wcisk, Fi 160 mm</t>
  </si>
  <si>
    <t>79</t>
  </si>
  <si>
    <t>80</t>
  </si>
  <si>
    <t>81</t>
  </si>
  <si>
    <t>KNR 218/804/1 (4)</t>
  </si>
  <si>
    <t>Próba szczelności kanałów rurowych, kanał Dn 150 mm</t>
  </si>
  <si>
    <t>3.3.2</t>
  </si>
  <si>
    <t>82</t>
  </si>
  <si>
    <t>83</t>
  </si>
  <si>
    <t>84</t>
  </si>
  <si>
    <t>Rura osłonowa PVC fi 250 na skrzyżowaniach z siecią gazową</t>
  </si>
  <si>
    <t>3.4</t>
  </si>
  <si>
    <t>3.4.1</t>
  </si>
  <si>
    <t>85</t>
  </si>
  <si>
    <t>86</t>
  </si>
  <si>
    <t>87</t>
  </si>
  <si>
    <t>88</t>
  </si>
  <si>
    <t>89</t>
  </si>
  <si>
    <t>3.4.2</t>
  </si>
  <si>
    <t>90</t>
  </si>
  <si>
    <t>91</t>
  </si>
  <si>
    <t>KNNR 6/204/5</t>
  </si>
  <si>
    <t>Nawierzchnie z kamienia tłuczonego, warstwa górna, po uwałowaniu 10 cm</t>
  </si>
  <si>
    <t>92</t>
  </si>
  <si>
    <t>93</t>
  </si>
  <si>
    <t>94</t>
  </si>
  <si>
    <t>95</t>
  </si>
  <si>
    <t>96</t>
  </si>
  <si>
    <t>97</t>
  </si>
  <si>
    <t>98</t>
  </si>
  <si>
    <t>VAT</t>
  </si>
  <si>
    <t>PRZEDMIAR PRAC / KSZTORYS OFERTOWY</t>
  </si>
  <si>
    <t>Znak postępowania: WM/ZO/03/2023</t>
  </si>
  <si>
    <t>Lp.</t>
  </si>
  <si>
    <t>Jedn, obm,</t>
  </si>
  <si>
    <t>Cena jedn. netto [zł]</t>
  </si>
  <si>
    <t>Wartość jednostkowa netto [zł]</t>
  </si>
  <si>
    <t>WARTOŚĆ NETTO [zł]</t>
  </si>
  <si>
    <t>WARTOŚĆ BRUTTO [zł]</t>
  </si>
  <si>
    <t>Miejscowość, dnia …............................................</t>
  </si>
  <si>
    <t>…..........................................................</t>
  </si>
  <si>
    <t>(podpis i pieczęć osoby upoważnionej do składania 
oświadczeń woli w imieniu Wykonawcy)</t>
  </si>
  <si>
    <t>Rozbudowa kanalizacji sanitarnej wraz z odejściami do granic posesji na ulicy Spokojnej w miejscowości Michałowice</t>
  </si>
  <si>
    <t>Załącznik Nr 10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</si>
</sst>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</font>
    <font>
      <b/>
      <sz val="9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44">
    <xf numFmtId="0" fontId="0" fillId="0" borderId="0" xfId="0" applyAlignment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workbookViewId="0">
      <selection activeCell="F9" sqref="F9"/>
    </sheetView>
  </sheetViews>
  <sheetFormatPr defaultRowHeight="12.75" customHeight="1" x14ac:dyDescent="0.2"/>
  <cols>
    <col min="1" max="1" width="4.42578125" style="3" customWidth="1"/>
    <col min="2" max="2" width="13.85546875" style="3" customWidth="1"/>
    <col min="3" max="3" width="45" style="3" customWidth="1"/>
    <col min="4" max="4" width="5.140625" style="33" customWidth="1"/>
    <col min="5" max="5" width="7.140625" style="3" customWidth="1"/>
    <col min="6" max="6" width="9.28515625" style="3" customWidth="1"/>
    <col min="7" max="7" width="10.7109375" style="3" customWidth="1"/>
    <col min="8" max="16384" width="9.140625" style="3"/>
  </cols>
  <sheetData>
    <row r="1" spans="1:7" ht="15.75" customHeight="1" x14ac:dyDescent="0.2">
      <c r="A1" s="34" t="s">
        <v>256</v>
      </c>
      <c r="B1" s="34"/>
      <c r="C1" s="34"/>
      <c r="D1" s="35" t="s">
        <v>267</v>
      </c>
      <c r="E1" s="35"/>
      <c r="F1" s="35"/>
      <c r="G1" s="35"/>
    </row>
    <row r="2" spans="1:7" ht="12.75" customHeight="1" x14ac:dyDescent="0.2">
      <c r="A2" s="4"/>
      <c r="B2" s="5"/>
      <c r="C2" s="5"/>
      <c r="D2" s="4"/>
      <c r="E2" s="5"/>
      <c r="F2" s="6"/>
      <c r="G2" s="6"/>
    </row>
    <row r="3" spans="1:7" ht="12.75" customHeight="1" x14ac:dyDescent="0.2">
      <c r="A3" s="36" t="s">
        <v>255</v>
      </c>
      <c r="B3" s="36"/>
      <c r="C3" s="36"/>
      <c r="D3" s="36"/>
      <c r="E3" s="36"/>
      <c r="F3" s="36"/>
      <c r="G3" s="36"/>
    </row>
    <row r="4" spans="1:7" ht="18" customHeight="1" x14ac:dyDescent="0.2">
      <c r="A4" s="37" t="s">
        <v>266</v>
      </c>
      <c r="B4" s="37"/>
      <c r="C4" s="37"/>
      <c r="D4" s="37"/>
      <c r="E4" s="37"/>
      <c r="F4" s="37"/>
      <c r="G4" s="37"/>
    </row>
    <row r="5" spans="1:7" s="7" customFormat="1" ht="31.5" customHeight="1" x14ac:dyDescent="0.2">
      <c r="A5" s="1" t="s">
        <v>257</v>
      </c>
      <c r="B5" s="1" t="s">
        <v>1</v>
      </c>
      <c r="C5" s="1" t="s">
        <v>2</v>
      </c>
      <c r="D5" s="1" t="s">
        <v>258</v>
      </c>
      <c r="E5" s="1" t="s">
        <v>3</v>
      </c>
      <c r="F5" s="2" t="s">
        <v>259</v>
      </c>
      <c r="G5" s="2" t="s">
        <v>260</v>
      </c>
    </row>
    <row r="6" spans="1:7" x14ac:dyDescent="0.2">
      <c r="A6" s="8" t="s">
        <v>5</v>
      </c>
      <c r="B6" s="9" t="s">
        <v>4</v>
      </c>
      <c r="C6" s="9" t="s">
        <v>6</v>
      </c>
      <c r="D6" s="10" t="s">
        <v>0</v>
      </c>
      <c r="E6" s="11" t="s">
        <v>0</v>
      </c>
      <c r="F6" s="11" t="s">
        <v>0</v>
      </c>
      <c r="G6" s="12">
        <f>G7+G20+G24+G48</f>
        <v>0</v>
      </c>
    </row>
    <row r="7" spans="1:7" x14ac:dyDescent="0.2">
      <c r="A7" s="13" t="s">
        <v>7</v>
      </c>
      <c r="B7" s="14" t="s">
        <v>4</v>
      </c>
      <c r="C7" s="14" t="s">
        <v>8</v>
      </c>
      <c r="D7" s="15" t="s">
        <v>0</v>
      </c>
      <c r="E7" s="16" t="s">
        <v>0</v>
      </c>
      <c r="F7" s="16" t="s">
        <v>0</v>
      </c>
      <c r="G7" s="17">
        <f>G8</f>
        <v>0</v>
      </c>
    </row>
    <row r="8" spans="1:7" x14ac:dyDescent="0.2">
      <c r="A8" s="18" t="s">
        <v>10</v>
      </c>
      <c r="B8" s="19" t="s">
        <v>9</v>
      </c>
      <c r="C8" s="19" t="s">
        <v>11</v>
      </c>
      <c r="D8" s="20" t="s">
        <v>0</v>
      </c>
      <c r="E8" s="21" t="s">
        <v>0</v>
      </c>
      <c r="F8" s="21" t="s">
        <v>0</v>
      </c>
      <c r="G8" s="22">
        <f>SUM(G9:G19)</f>
        <v>0</v>
      </c>
    </row>
    <row r="9" spans="1:7" ht="22.5" x14ac:dyDescent="0.2">
      <c r="A9" s="23" t="s">
        <v>5</v>
      </c>
      <c r="B9" s="24" t="s">
        <v>12</v>
      </c>
      <c r="C9" s="24" t="s">
        <v>14</v>
      </c>
      <c r="D9" s="25" t="s">
        <v>13</v>
      </c>
      <c r="E9" s="26">
        <v>0.8</v>
      </c>
      <c r="F9" s="27"/>
      <c r="G9" s="26">
        <f>ROUND(E9*F9,2)</f>
        <v>0</v>
      </c>
    </row>
    <row r="10" spans="1:7" ht="22.5" x14ac:dyDescent="0.2">
      <c r="A10" s="23" t="s">
        <v>15</v>
      </c>
      <c r="B10" s="24" t="s">
        <v>16</v>
      </c>
      <c r="C10" s="24" t="s">
        <v>18</v>
      </c>
      <c r="D10" s="25" t="s">
        <v>17</v>
      </c>
      <c r="E10" s="26">
        <v>604</v>
      </c>
      <c r="F10" s="27"/>
      <c r="G10" s="26">
        <f t="shared" ref="G10:G71" si="0">ROUND(E10*F10,2)</f>
        <v>0</v>
      </c>
    </row>
    <row r="11" spans="1:7" x14ac:dyDescent="0.2">
      <c r="A11" s="23" t="s">
        <v>19</v>
      </c>
      <c r="B11" s="24" t="s">
        <v>20</v>
      </c>
      <c r="C11" s="24" t="s">
        <v>21</v>
      </c>
      <c r="D11" s="25" t="s">
        <v>17</v>
      </c>
      <c r="E11" s="26">
        <v>274.64</v>
      </c>
      <c r="F11" s="27"/>
      <c r="G11" s="26">
        <f t="shared" si="0"/>
        <v>0</v>
      </c>
    </row>
    <row r="12" spans="1:7" ht="22.5" x14ac:dyDescent="0.2">
      <c r="A12" s="23" t="s">
        <v>22</v>
      </c>
      <c r="B12" s="24" t="s">
        <v>23</v>
      </c>
      <c r="C12" s="24" t="s">
        <v>24</v>
      </c>
      <c r="D12" s="25" t="s">
        <v>17</v>
      </c>
      <c r="E12" s="26">
        <v>274.64</v>
      </c>
      <c r="F12" s="27"/>
      <c r="G12" s="26">
        <f t="shared" si="0"/>
        <v>0</v>
      </c>
    </row>
    <row r="13" spans="1:7" ht="33.75" x14ac:dyDescent="0.2">
      <c r="A13" s="23" t="s">
        <v>25</v>
      </c>
      <c r="B13" s="24" t="s">
        <v>26</v>
      </c>
      <c r="C13" s="24" t="s">
        <v>27</v>
      </c>
      <c r="D13" s="25" t="s">
        <v>17</v>
      </c>
      <c r="E13" s="26">
        <v>217.06</v>
      </c>
      <c r="F13" s="27"/>
      <c r="G13" s="26">
        <f t="shared" si="0"/>
        <v>0</v>
      </c>
    </row>
    <row r="14" spans="1:7" ht="22.5" x14ac:dyDescent="0.2">
      <c r="A14" s="23" t="s">
        <v>28</v>
      </c>
      <c r="B14" s="24" t="s">
        <v>23</v>
      </c>
      <c r="C14" s="24" t="s">
        <v>24</v>
      </c>
      <c r="D14" s="25" t="s">
        <v>17</v>
      </c>
      <c r="E14" s="26">
        <v>185.82</v>
      </c>
      <c r="F14" s="27"/>
      <c r="G14" s="26">
        <f t="shared" si="0"/>
        <v>0</v>
      </c>
    </row>
    <row r="15" spans="1:7" ht="22.5" x14ac:dyDescent="0.2">
      <c r="A15" s="23" t="s">
        <v>29</v>
      </c>
      <c r="B15" s="24" t="s">
        <v>30</v>
      </c>
      <c r="C15" s="24" t="s">
        <v>32</v>
      </c>
      <c r="D15" s="25" t="s">
        <v>31</v>
      </c>
      <c r="E15" s="26">
        <v>16</v>
      </c>
      <c r="F15" s="27"/>
      <c r="G15" s="26">
        <f t="shared" si="0"/>
        <v>0</v>
      </c>
    </row>
    <row r="16" spans="1:7" ht="24" customHeight="1" x14ac:dyDescent="0.2">
      <c r="A16" s="23" t="s">
        <v>33</v>
      </c>
      <c r="B16" s="24" t="s">
        <v>34</v>
      </c>
      <c r="C16" s="24" t="s">
        <v>35</v>
      </c>
      <c r="D16" s="25" t="s">
        <v>17</v>
      </c>
      <c r="E16" s="26">
        <v>12.8</v>
      </c>
      <c r="F16" s="27"/>
      <c r="G16" s="26">
        <f t="shared" si="0"/>
        <v>0</v>
      </c>
    </row>
    <row r="17" spans="1:7" ht="33.75" x14ac:dyDescent="0.2">
      <c r="A17" s="23" t="s">
        <v>36</v>
      </c>
      <c r="B17" s="24" t="s">
        <v>37</v>
      </c>
      <c r="C17" s="24" t="s">
        <v>39</v>
      </c>
      <c r="D17" s="25" t="s">
        <v>38</v>
      </c>
      <c r="E17" s="26">
        <v>1.02</v>
      </c>
      <c r="F17" s="27"/>
      <c r="G17" s="26">
        <f t="shared" si="0"/>
        <v>0</v>
      </c>
    </row>
    <row r="18" spans="1:7" ht="22.5" x14ac:dyDescent="0.2">
      <c r="A18" s="23" t="s">
        <v>40</v>
      </c>
      <c r="B18" s="24" t="s">
        <v>23</v>
      </c>
      <c r="C18" s="24" t="s">
        <v>24</v>
      </c>
      <c r="D18" s="25" t="s">
        <v>17</v>
      </c>
      <c r="E18" s="26">
        <v>8.8000000000000007</v>
      </c>
      <c r="F18" s="27"/>
      <c r="G18" s="26">
        <f t="shared" si="0"/>
        <v>0</v>
      </c>
    </row>
    <row r="19" spans="1:7" ht="22.5" x14ac:dyDescent="0.2">
      <c r="A19" s="23" t="s">
        <v>41</v>
      </c>
      <c r="B19" s="24" t="s">
        <v>42</v>
      </c>
      <c r="C19" s="24" t="s">
        <v>43</v>
      </c>
      <c r="D19" s="25" t="s">
        <v>17</v>
      </c>
      <c r="E19" s="26">
        <v>6</v>
      </c>
      <c r="F19" s="27"/>
      <c r="G19" s="26">
        <f t="shared" si="0"/>
        <v>0</v>
      </c>
    </row>
    <row r="20" spans="1:7" x14ac:dyDescent="0.2">
      <c r="A20" s="13" t="s">
        <v>44</v>
      </c>
      <c r="B20" s="14" t="s">
        <v>4</v>
      </c>
      <c r="C20" s="14" t="s">
        <v>45</v>
      </c>
      <c r="D20" s="15" t="s">
        <v>0</v>
      </c>
      <c r="E20" s="17" t="s">
        <v>0</v>
      </c>
      <c r="F20" s="28" t="s">
        <v>0</v>
      </c>
      <c r="G20" s="17">
        <f>G21</f>
        <v>0</v>
      </c>
    </row>
    <row r="21" spans="1:7" x14ac:dyDescent="0.2">
      <c r="A21" s="18" t="s">
        <v>46</v>
      </c>
      <c r="B21" s="19" t="s">
        <v>9</v>
      </c>
      <c r="C21" s="19" t="s">
        <v>47</v>
      </c>
      <c r="D21" s="20" t="s">
        <v>0</v>
      </c>
      <c r="E21" s="22" t="s">
        <v>0</v>
      </c>
      <c r="F21" s="29" t="s">
        <v>0</v>
      </c>
      <c r="G21" s="22">
        <f>SUM(G22:G23)</f>
        <v>0</v>
      </c>
    </row>
    <row r="22" spans="1:7" ht="22.5" x14ac:dyDescent="0.2">
      <c r="A22" s="23" t="s">
        <v>48</v>
      </c>
      <c r="B22" s="24" t="s">
        <v>49</v>
      </c>
      <c r="C22" s="24" t="s">
        <v>50</v>
      </c>
      <c r="D22" s="25" t="s">
        <v>38</v>
      </c>
      <c r="E22" s="26">
        <v>306.52999999999997</v>
      </c>
      <c r="F22" s="27"/>
      <c r="G22" s="26">
        <f t="shared" si="0"/>
        <v>0</v>
      </c>
    </row>
    <row r="23" spans="1:7" ht="22.5" x14ac:dyDescent="0.2">
      <c r="A23" s="23" t="s">
        <v>51</v>
      </c>
      <c r="B23" s="24" t="s">
        <v>52</v>
      </c>
      <c r="C23" s="24" t="s">
        <v>53</v>
      </c>
      <c r="D23" s="25" t="s">
        <v>38</v>
      </c>
      <c r="E23" s="26">
        <v>1170.3900000000001</v>
      </c>
      <c r="F23" s="27"/>
      <c r="G23" s="26">
        <f t="shared" si="0"/>
        <v>0</v>
      </c>
    </row>
    <row r="24" spans="1:7" x14ac:dyDescent="0.2">
      <c r="A24" s="13" t="s">
        <v>54</v>
      </c>
      <c r="B24" s="14" t="s">
        <v>4</v>
      </c>
      <c r="C24" s="14" t="s">
        <v>55</v>
      </c>
      <c r="D24" s="15" t="s">
        <v>0</v>
      </c>
      <c r="E24" s="17" t="s">
        <v>0</v>
      </c>
      <c r="F24" s="28" t="s">
        <v>0</v>
      </c>
      <c r="G24" s="17">
        <f>G25+G33+G39+G43</f>
        <v>0</v>
      </c>
    </row>
    <row r="25" spans="1:7" x14ac:dyDescent="0.2">
      <c r="A25" s="18" t="s">
        <v>56</v>
      </c>
      <c r="B25" s="19" t="s">
        <v>9</v>
      </c>
      <c r="C25" s="19" t="s">
        <v>57</v>
      </c>
      <c r="D25" s="20" t="s">
        <v>0</v>
      </c>
      <c r="E25" s="22" t="s">
        <v>0</v>
      </c>
      <c r="F25" s="29" t="s">
        <v>0</v>
      </c>
      <c r="G25" s="22">
        <f>SUM(G26:G32)</f>
        <v>0</v>
      </c>
    </row>
    <row r="26" spans="1:7" ht="22.5" x14ac:dyDescent="0.2">
      <c r="A26" s="23" t="s">
        <v>58</v>
      </c>
      <c r="B26" s="24" t="s">
        <v>59</v>
      </c>
      <c r="C26" s="24" t="s">
        <v>60</v>
      </c>
      <c r="D26" s="25" t="s">
        <v>38</v>
      </c>
      <c r="E26" s="26">
        <v>138.19999999999999</v>
      </c>
      <c r="F26" s="27"/>
      <c r="G26" s="26">
        <f t="shared" si="0"/>
        <v>0</v>
      </c>
    </row>
    <row r="27" spans="1:7" x14ac:dyDescent="0.2">
      <c r="A27" s="23" t="s">
        <v>61</v>
      </c>
      <c r="B27" s="24" t="s">
        <v>62</v>
      </c>
      <c r="C27" s="24" t="s">
        <v>63</v>
      </c>
      <c r="D27" s="25" t="s">
        <v>31</v>
      </c>
      <c r="E27" s="26">
        <v>631.79999999999995</v>
      </c>
      <c r="F27" s="27"/>
      <c r="G27" s="26">
        <f t="shared" si="0"/>
        <v>0</v>
      </c>
    </row>
    <row r="28" spans="1:7" ht="22.5" x14ac:dyDescent="0.2">
      <c r="A28" s="23" t="s">
        <v>64</v>
      </c>
      <c r="B28" s="24" t="s">
        <v>65</v>
      </c>
      <c r="C28" s="24" t="s">
        <v>66</v>
      </c>
      <c r="D28" s="25" t="s">
        <v>31</v>
      </c>
      <c r="E28" s="26">
        <v>169.2</v>
      </c>
      <c r="F28" s="27"/>
      <c r="G28" s="26">
        <f t="shared" si="0"/>
        <v>0</v>
      </c>
    </row>
    <row r="29" spans="1:7" ht="22.5" x14ac:dyDescent="0.2">
      <c r="A29" s="23" t="s">
        <v>67</v>
      </c>
      <c r="B29" s="24" t="s">
        <v>68</v>
      </c>
      <c r="C29" s="24" t="s">
        <v>70</v>
      </c>
      <c r="D29" s="25" t="s">
        <v>69</v>
      </c>
      <c r="E29" s="26">
        <v>15</v>
      </c>
      <c r="F29" s="27"/>
      <c r="G29" s="26">
        <f t="shared" si="0"/>
        <v>0</v>
      </c>
    </row>
    <row r="30" spans="1:7" ht="22.5" x14ac:dyDescent="0.2">
      <c r="A30" s="23" t="s">
        <v>71</v>
      </c>
      <c r="B30" s="24" t="s">
        <v>72</v>
      </c>
      <c r="C30" s="24" t="s">
        <v>73</v>
      </c>
      <c r="D30" s="25" t="s">
        <v>38</v>
      </c>
      <c r="E30" s="26">
        <v>118.48</v>
      </c>
      <c r="F30" s="27"/>
      <c r="G30" s="26">
        <f t="shared" si="0"/>
        <v>0</v>
      </c>
    </row>
    <row r="31" spans="1:7" ht="22.5" x14ac:dyDescent="0.2">
      <c r="A31" s="23" t="s">
        <v>74</v>
      </c>
      <c r="B31" s="24" t="s">
        <v>72</v>
      </c>
      <c r="C31" s="24" t="s">
        <v>75</v>
      </c>
      <c r="D31" s="25" t="s">
        <v>38</v>
      </c>
      <c r="E31" s="26">
        <v>207.31</v>
      </c>
      <c r="F31" s="27"/>
      <c r="G31" s="26">
        <f t="shared" si="0"/>
        <v>0</v>
      </c>
    </row>
    <row r="32" spans="1:7" x14ac:dyDescent="0.2">
      <c r="A32" s="23" t="s">
        <v>76</v>
      </c>
      <c r="B32" s="24" t="s">
        <v>77</v>
      </c>
      <c r="C32" s="24" t="s">
        <v>78</v>
      </c>
      <c r="D32" s="25" t="s">
        <v>31</v>
      </c>
      <c r="E32" s="26">
        <v>797.4</v>
      </c>
      <c r="F32" s="27"/>
      <c r="G32" s="26">
        <f t="shared" si="0"/>
        <v>0</v>
      </c>
    </row>
    <row r="33" spans="1:7" x14ac:dyDescent="0.2">
      <c r="A33" s="18" t="s">
        <v>79</v>
      </c>
      <c r="B33" s="19" t="s">
        <v>9</v>
      </c>
      <c r="C33" s="19" t="s">
        <v>80</v>
      </c>
      <c r="D33" s="20" t="s">
        <v>0</v>
      </c>
      <c r="E33" s="22" t="s">
        <v>0</v>
      </c>
      <c r="F33" s="29" t="s">
        <v>0</v>
      </c>
      <c r="G33" s="22">
        <f>SUM(G34:G38)</f>
        <v>0</v>
      </c>
    </row>
    <row r="34" spans="1:7" ht="22.5" x14ac:dyDescent="0.2">
      <c r="A34" s="23" t="s">
        <v>81</v>
      </c>
      <c r="B34" s="24" t="s">
        <v>82</v>
      </c>
      <c r="C34" s="24" t="s">
        <v>84</v>
      </c>
      <c r="D34" s="25" t="s">
        <v>83</v>
      </c>
      <c r="E34" s="26">
        <v>5</v>
      </c>
      <c r="F34" s="27"/>
      <c r="G34" s="26">
        <f t="shared" si="0"/>
        <v>0</v>
      </c>
    </row>
    <row r="35" spans="1:7" ht="22.5" x14ac:dyDescent="0.2">
      <c r="A35" s="23" t="s">
        <v>85</v>
      </c>
      <c r="B35" s="24" t="s">
        <v>86</v>
      </c>
      <c r="C35" s="24" t="s">
        <v>87</v>
      </c>
      <c r="D35" s="25" t="s">
        <v>83</v>
      </c>
      <c r="E35" s="26">
        <v>22</v>
      </c>
      <c r="F35" s="27"/>
      <c r="G35" s="26">
        <f t="shared" si="0"/>
        <v>0</v>
      </c>
    </row>
    <row r="36" spans="1:7" ht="22.5" x14ac:dyDescent="0.2">
      <c r="A36" s="23" t="s">
        <v>88</v>
      </c>
      <c r="B36" s="24" t="s">
        <v>89</v>
      </c>
      <c r="C36" s="24" t="s">
        <v>91</v>
      </c>
      <c r="D36" s="25" t="s">
        <v>90</v>
      </c>
      <c r="E36" s="26">
        <v>-39</v>
      </c>
      <c r="F36" s="27"/>
      <c r="G36" s="26">
        <f t="shared" si="0"/>
        <v>0</v>
      </c>
    </row>
    <row r="37" spans="1:7" ht="22.5" x14ac:dyDescent="0.2">
      <c r="A37" s="23" t="s">
        <v>92</v>
      </c>
      <c r="B37" s="24" t="s">
        <v>93</v>
      </c>
      <c r="C37" s="24" t="s">
        <v>94</v>
      </c>
      <c r="D37" s="25" t="s">
        <v>83</v>
      </c>
      <c r="E37" s="26">
        <v>3</v>
      </c>
      <c r="F37" s="27"/>
      <c r="G37" s="26">
        <f t="shared" si="0"/>
        <v>0</v>
      </c>
    </row>
    <row r="38" spans="1:7" ht="22.5" x14ac:dyDescent="0.2">
      <c r="A38" s="23" t="s">
        <v>95</v>
      </c>
      <c r="B38" s="24" t="s">
        <v>96</v>
      </c>
      <c r="C38" s="24" t="s">
        <v>97</v>
      </c>
      <c r="D38" s="25" t="s">
        <v>83</v>
      </c>
      <c r="E38" s="26">
        <v>-1</v>
      </c>
      <c r="F38" s="27"/>
      <c r="G38" s="26">
        <f t="shared" si="0"/>
        <v>0</v>
      </c>
    </row>
    <row r="39" spans="1:7" x14ac:dyDescent="0.2">
      <c r="A39" s="18" t="s">
        <v>98</v>
      </c>
      <c r="B39" s="19" t="s">
        <v>9</v>
      </c>
      <c r="C39" s="19" t="s">
        <v>99</v>
      </c>
      <c r="D39" s="20" t="s">
        <v>0</v>
      </c>
      <c r="E39" s="22" t="s">
        <v>0</v>
      </c>
      <c r="F39" s="29" t="s">
        <v>0</v>
      </c>
      <c r="G39" s="22">
        <f>SUM(G40:G42)</f>
        <v>0</v>
      </c>
    </row>
    <row r="40" spans="1:7" ht="22.5" x14ac:dyDescent="0.2">
      <c r="A40" s="23" t="s">
        <v>100</v>
      </c>
      <c r="B40" s="24" t="s">
        <v>101</v>
      </c>
      <c r="C40" s="24" t="s">
        <v>102</v>
      </c>
      <c r="D40" s="25" t="s">
        <v>31</v>
      </c>
      <c r="E40" s="26">
        <v>3.6</v>
      </c>
      <c r="F40" s="27"/>
      <c r="G40" s="26">
        <f t="shared" si="0"/>
        <v>0</v>
      </c>
    </row>
    <row r="41" spans="1:7" ht="22.5" x14ac:dyDescent="0.2">
      <c r="A41" s="23" t="s">
        <v>103</v>
      </c>
      <c r="B41" s="24" t="s">
        <v>104</v>
      </c>
      <c r="C41" s="24" t="s">
        <v>105</v>
      </c>
      <c r="D41" s="25" t="s">
        <v>31</v>
      </c>
      <c r="E41" s="26">
        <v>3.6</v>
      </c>
      <c r="F41" s="27"/>
      <c r="G41" s="26">
        <f t="shared" si="0"/>
        <v>0</v>
      </c>
    </row>
    <row r="42" spans="1:7" ht="22.5" x14ac:dyDescent="0.2">
      <c r="A42" s="23" t="s">
        <v>106</v>
      </c>
      <c r="B42" s="24" t="s">
        <v>107</v>
      </c>
      <c r="C42" s="24" t="s">
        <v>108</v>
      </c>
      <c r="D42" s="25" t="s">
        <v>31</v>
      </c>
      <c r="E42" s="26">
        <v>169.2</v>
      </c>
      <c r="F42" s="27"/>
      <c r="G42" s="26">
        <f t="shared" si="0"/>
        <v>0</v>
      </c>
    </row>
    <row r="43" spans="1:7" x14ac:dyDescent="0.2">
      <c r="A43" s="18" t="s">
        <v>109</v>
      </c>
      <c r="B43" s="19" t="s">
        <v>9</v>
      </c>
      <c r="C43" s="19" t="s">
        <v>110</v>
      </c>
      <c r="D43" s="20" t="s">
        <v>0</v>
      </c>
      <c r="E43" s="22" t="s">
        <v>0</v>
      </c>
      <c r="F43" s="29" t="s">
        <v>0</v>
      </c>
      <c r="G43" s="22">
        <f>SUM(G44:G47)</f>
        <v>0</v>
      </c>
    </row>
    <row r="44" spans="1:7" ht="33.75" x14ac:dyDescent="0.2">
      <c r="A44" s="23" t="s">
        <v>111</v>
      </c>
      <c r="B44" s="24" t="s">
        <v>112</v>
      </c>
      <c r="C44" s="24" t="s">
        <v>114</v>
      </c>
      <c r="D44" s="25" t="s">
        <v>113</v>
      </c>
      <c r="E44" s="26">
        <v>22</v>
      </c>
      <c r="F44" s="27"/>
      <c r="G44" s="26">
        <f t="shared" si="0"/>
        <v>0</v>
      </c>
    </row>
    <row r="45" spans="1:7" ht="33.75" x14ac:dyDescent="0.2">
      <c r="A45" s="23" t="s">
        <v>115</v>
      </c>
      <c r="B45" s="24" t="s">
        <v>116</v>
      </c>
      <c r="C45" s="24" t="s">
        <v>117</v>
      </c>
      <c r="D45" s="25" t="s">
        <v>113</v>
      </c>
      <c r="E45" s="26">
        <v>22</v>
      </c>
      <c r="F45" s="27"/>
      <c r="G45" s="26">
        <f t="shared" si="0"/>
        <v>0</v>
      </c>
    </row>
    <row r="46" spans="1:7" ht="22.5" x14ac:dyDescent="0.2">
      <c r="A46" s="23" t="s">
        <v>118</v>
      </c>
      <c r="B46" s="24" t="s">
        <v>119</v>
      </c>
      <c r="C46" s="24" t="s">
        <v>120</v>
      </c>
      <c r="D46" s="25" t="s">
        <v>31</v>
      </c>
      <c r="E46" s="26">
        <v>24</v>
      </c>
      <c r="F46" s="27"/>
      <c r="G46" s="26">
        <f t="shared" si="0"/>
        <v>0</v>
      </c>
    </row>
    <row r="47" spans="1:7" ht="22.5" x14ac:dyDescent="0.2">
      <c r="A47" s="23" t="s">
        <v>121</v>
      </c>
      <c r="B47" s="24" t="s">
        <v>122</v>
      </c>
      <c r="C47" s="24" t="s">
        <v>123</v>
      </c>
      <c r="D47" s="25" t="s">
        <v>31</v>
      </c>
      <c r="E47" s="26">
        <v>6</v>
      </c>
      <c r="F47" s="27"/>
      <c r="G47" s="26">
        <f t="shared" si="0"/>
        <v>0</v>
      </c>
    </row>
    <row r="48" spans="1:7" x14ac:dyDescent="0.2">
      <c r="A48" s="13" t="s">
        <v>125</v>
      </c>
      <c r="B48" s="14" t="s">
        <v>4</v>
      </c>
      <c r="C48" s="14" t="s">
        <v>126</v>
      </c>
      <c r="D48" s="15" t="s">
        <v>0</v>
      </c>
      <c r="E48" s="17" t="s">
        <v>0</v>
      </c>
      <c r="F48" s="28" t="s">
        <v>0</v>
      </c>
      <c r="G48" s="17">
        <f>G49+G55</f>
        <v>0</v>
      </c>
    </row>
    <row r="49" spans="1:7" x14ac:dyDescent="0.2">
      <c r="A49" s="18" t="s">
        <v>127</v>
      </c>
      <c r="B49" s="19" t="s">
        <v>9</v>
      </c>
      <c r="C49" s="19" t="s">
        <v>128</v>
      </c>
      <c r="D49" s="20" t="s">
        <v>0</v>
      </c>
      <c r="E49" s="22" t="s">
        <v>0</v>
      </c>
      <c r="F49" s="29" t="s">
        <v>0</v>
      </c>
      <c r="G49" s="22">
        <f>SUM(G50:G54)</f>
        <v>0</v>
      </c>
    </row>
    <row r="50" spans="1:7" ht="33.75" x14ac:dyDescent="0.2">
      <c r="A50" s="23" t="s">
        <v>129</v>
      </c>
      <c r="B50" s="24" t="s">
        <v>130</v>
      </c>
      <c r="C50" s="24" t="s">
        <v>131</v>
      </c>
      <c r="D50" s="25" t="s">
        <v>38</v>
      </c>
      <c r="E50" s="26">
        <v>306.52999999999997</v>
      </c>
      <c r="F50" s="27"/>
      <c r="G50" s="26">
        <f t="shared" si="0"/>
        <v>0</v>
      </c>
    </row>
    <row r="51" spans="1:7" x14ac:dyDescent="0.2">
      <c r="A51" s="23" t="s">
        <v>132</v>
      </c>
      <c r="B51" s="24" t="s">
        <v>133</v>
      </c>
      <c r="C51" s="24" t="s">
        <v>134</v>
      </c>
      <c r="D51" s="25" t="s">
        <v>38</v>
      </c>
      <c r="E51" s="26">
        <v>72.48</v>
      </c>
      <c r="F51" s="27"/>
      <c r="G51" s="26">
        <f t="shared" si="0"/>
        <v>0</v>
      </c>
    </row>
    <row r="52" spans="1:7" ht="22.5" x14ac:dyDescent="0.2">
      <c r="A52" s="23" t="s">
        <v>135</v>
      </c>
      <c r="B52" s="24" t="s">
        <v>136</v>
      </c>
      <c r="C52" s="24" t="s">
        <v>137</v>
      </c>
      <c r="D52" s="25" t="s">
        <v>38</v>
      </c>
      <c r="E52" s="26">
        <v>18.12</v>
      </c>
      <c r="F52" s="27"/>
      <c r="G52" s="26">
        <f t="shared" si="0"/>
        <v>0</v>
      </c>
    </row>
    <row r="53" spans="1:7" ht="33.75" x14ac:dyDescent="0.2">
      <c r="A53" s="23" t="s">
        <v>138</v>
      </c>
      <c r="B53" s="24" t="s">
        <v>139</v>
      </c>
      <c r="C53" s="24" t="s">
        <v>140</v>
      </c>
      <c r="D53" s="25" t="s">
        <v>38</v>
      </c>
      <c r="E53" s="26">
        <v>586.79</v>
      </c>
      <c r="F53" s="27"/>
      <c r="G53" s="26">
        <f t="shared" si="0"/>
        <v>0</v>
      </c>
    </row>
    <row r="54" spans="1:7" ht="22.5" x14ac:dyDescent="0.2">
      <c r="A54" s="23" t="s">
        <v>141</v>
      </c>
      <c r="B54" s="24" t="s">
        <v>72</v>
      </c>
      <c r="C54" s="24" t="s">
        <v>142</v>
      </c>
      <c r="D54" s="25" t="s">
        <v>38</v>
      </c>
      <c r="E54" s="26">
        <v>586.79</v>
      </c>
      <c r="F54" s="27"/>
      <c r="G54" s="26">
        <f t="shared" si="0"/>
        <v>0</v>
      </c>
    </row>
    <row r="55" spans="1:7" x14ac:dyDescent="0.2">
      <c r="A55" s="18" t="s">
        <v>143</v>
      </c>
      <c r="B55" s="19" t="s">
        <v>9</v>
      </c>
      <c r="C55" s="19" t="s">
        <v>144</v>
      </c>
      <c r="D55" s="20" t="s">
        <v>0</v>
      </c>
      <c r="E55" s="22" t="s">
        <v>0</v>
      </c>
      <c r="F55" s="29" t="s">
        <v>0</v>
      </c>
      <c r="G55" s="22">
        <f>SUM(G56:G65)</f>
        <v>0</v>
      </c>
    </row>
    <row r="56" spans="1:7" ht="22.5" x14ac:dyDescent="0.2">
      <c r="A56" s="23" t="s">
        <v>145</v>
      </c>
      <c r="B56" s="24" t="s">
        <v>146</v>
      </c>
      <c r="C56" s="24" t="s">
        <v>147</v>
      </c>
      <c r="D56" s="25" t="s">
        <v>17</v>
      </c>
      <c r="E56" s="26">
        <v>274.64</v>
      </c>
      <c r="F56" s="27"/>
      <c r="G56" s="26">
        <f t="shared" si="0"/>
        <v>0</v>
      </c>
    </row>
    <row r="57" spans="1:7" ht="22.5" x14ac:dyDescent="0.2">
      <c r="A57" s="23" t="s">
        <v>148</v>
      </c>
      <c r="B57" s="24" t="s">
        <v>149</v>
      </c>
      <c r="C57" s="24" t="s">
        <v>150</v>
      </c>
      <c r="D57" s="25" t="s">
        <v>17</v>
      </c>
      <c r="E57" s="26">
        <v>274.64</v>
      </c>
      <c r="F57" s="27"/>
      <c r="G57" s="26">
        <f t="shared" si="0"/>
        <v>0</v>
      </c>
    </row>
    <row r="58" spans="1:7" ht="22.5" x14ac:dyDescent="0.2">
      <c r="A58" s="23" t="s">
        <v>151</v>
      </c>
      <c r="B58" s="24" t="s">
        <v>152</v>
      </c>
      <c r="C58" s="24" t="s">
        <v>153</v>
      </c>
      <c r="D58" s="25" t="s">
        <v>17</v>
      </c>
      <c r="E58" s="26">
        <v>185.82</v>
      </c>
      <c r="F58" s="27"/>
      <c r="G58" s="26">
        <f t="shared" si="0"/>
        <v>0</v>
      </c>
    </row>
    <row r="59" spans="1:7" ht="22.5" x14ac:dyDescent="0.2">
      <c r="A59" s="23" t="s">
        <v>154</v>
      </c>
      <c r="B59" s="24" t="s">
        <v>155</v>
      </c>
      <c r="C59" s="24" t="s">
        <v>156</v>
      </c>
      <c r="D59" s="25" t="s">
        <v>17</v>
      </c>
      <c r="E59" s="26">
        <v>185.82</v>
      </c>
      <c r="F59" s="27"/>
      <c r="G59" s="26">
        <f t="shared" si="0"/>
        <v>0</v>
      </c>
    </row>
    <row r="60" spans="1:7" ht="33.75" x14ac:dyDescent="0.2">
      <c r="A60" s="23" t="s">
        <v>157</v>
      </c>
      <c r="B60" s="24" t="s">
        <v>158</v>
      </c>
      <c r="C60" s="24" t="s">
        <v>159</v>
      </c>
      <c r="D60" s="25" t="s">
        <v>17</v>
      </c>
      <c r="E60" s="26">
        <v>185.82</v>
      </c>
      <c r="F60" s="27"/>
      <c r="G60" s="26">
        <f t="shared" si="0"/>
        <v>0</v>
      </c>
    </row>
    <row r="61" spans="1:7" ht="33.75" x14ac:dyDescent="0.2">
      <c r="A61" s="23" t="s">
        <v>160</v>
      </c>
      <c r="B61" s="24" t="s">
        <v>161</v>
      </c>
      <c r="C61" s="24" t="s">
        <v>162</v>
      </c>
      <c r="D61" s="25" t="s">
        <v>17</v>
      </c>
      <c r="E61" s="26">
        <v>217.06</v>
      </c>
      <c r="F61" s="27"/>
      <c r="G61" s="26">
        <f t="shared" si="0"/>
        <v>0</v>
      </c>
    </row>
    <row r="62" spans="1:7" ht="22.5" x14ac:dyDescent="0.2">
      <c r="A62" s="23" t="s">
        <v>124</v>
      </c>
      <c r="B62" s="24" t="s">
        <v>152</v>
      </c>
      <c r="C62" s="24" t="s">
        <v>163</v>
      </c>
      <c r="D62" s="25" t="s">
        <v>17</v>
      </c>
      <c r="E62" s="26">
        <v>8.8000000000000007</v>
      </c>
      <c r="F62" s="27"/>
      <c r="G62" s="26">
        <f t="shared" si="0"/>
        <v>0</v>
      </c>
    </row>
    <row r="63" spans="1:7" ht="22.5" x14ac:dyDescent="0.2">
      <c r="A63" s="23" t="s">
        <v>164</v>
      </c>
      <c r="B63" s="24" t="s">
        <v>165</v>
      </c>
      <c r="C63" s="24" t="s">
        <v>166</v>
      </c>
      <c r="D63" s="25" t="s">
        <v>17</v>
      </c>
      <c r="E63" s="26">
        <v>8.8000000000000007</v>
      </c>
      <c r="F63" s="27"/>
      <c r="G63" s="26">
        <f t="shared" si="0"/>
        <v>0</v>
      </c>
    </row>
    <row r="64" spans="1:7" x14ac:dyDescent="0.2">
      <c r="A64" s="23" t="s">
        <v>167</v>
      </c>
      <c r="B64" s="24" t="s">
        <v>168</v>
      </c>
      <c r="C64" s="24" t="s">
        <v>169</v>
      </c>
      <c r="D64" s="25" t="s">
        <v>17</v>
      </c>
      <c r="E64" s="26">
        <v>12.8</v>
      </c>
      <c r="F64" s="27"/>
      <c r="G64" s="26">
        <f t="shared" si="0"/>
        <v>0</v>
      </c>
    </row>
    <row r="65" spans="1:7" ht="33.75" x14ac:dyDescent="0.2">
      <c r="A65" s="23" t="s">
        <v>170</v>
      </c>
      <c r="B65" s="24" t="s">
        <v>171</v>
      </c>
      <c r="C65" s="24" t="s">
        <v>172</v>
      </c>
      <c r="D65" s="25" t="s">
        <v>17</v>
      </c>
      <c r="E65" s="26">
        <v>6</v>
      </c>
      <c r="F65" s="27"/>
      <c r="G65" s="26">
        <f t="shared" si="0"/>
        <v>0</v>
      </c>
    </row>
    <row r="66" spans="1:7" x14ac:dyDescent="0.2">
      <c r="A66" s="8" t="s">
        <v>15</v>
      </c>
      <c r="B66" s="9" t="s">
        <v>4</v>
      </c>
      <c r="C66" s="9" t="s">
        <v>173</v>
      </c>
      <c r="D66" s="10" t="s">
        <v>0</v>
      </c>
      <c r="E66" s="12" t="s">
        <v>0</v>
      </c>
      <c r="F66" s="30" t="s">
        <v>0</v>
      </c>
      <c r="G66" s="12">
        <f>G67+G72+G75+G88</f>
        <v>0</v>
      </c>
    </row>
    <row r="67" spans="1:7" x14ac:dyDescent="0.2">
      <c r="A67" s="13" t="s">
        <v>174</v>
      </c>
      <c r="B67" s="14" t="s">
        <v>4</v>
      </c>
      <c r="C67" s="14" t="s">
        <v>8</v>
      </c>
      <c r="D67" s="15" t="s">
        <v>0</v>
      </c>
      <c r="E67" s="17" t="s">
        <v>0</v>
      </c>
      <c r="F67" s="28" t="s">
        <v>0</v>
      </c>
      <c r="G67" s="17">
        <f>G68</f>
        <v>0</v>
      </c>
    </row>
    <row r="68" spans="1:7" x14ac:dyDescent="0.2">
      <c r="A68" s="18" t="s">
        <v>175</v>
      </c>
      <c r="B68" s="19" t="s">
        <v>9</v>
      </c>
      <c r="C68" s="19" t="s">
        <v>11</v>
      </c>
      <c r="D68" s="20" t="s">
        <v>0</v>
      </c>
      <c r="E68" s="22" t="s">
        <v>0</v>
      </c>
      <c r="F68" s="29" t="s">
        <v>0</v>
      </c>
      <c r="G68" s="22">
        <f>SUM(G69:G71)</f>
        <v>0</v>
      </c>
    </row>
    <row r="69" spans="1:7" ht="22.5" x14ac:dyDescent="0.2">
      <c r="A69" s="23" t="s">
        <v>176</v>
      </c>
      <c r="B69" s="24" t="s">
        <v>12</v>
      </c>
      <c r="C69" s="24" t="s">
        <v>14</v>
      </c>
      <c r="D69" s="25" t="s">
        <v>13</v>
      </c>
      <c r="E69" s="26">
        <v>0.03</v>
      </c>
      <c r="F69" s="27"/>
      <c r="G69" s="26">
        <f t="shared" si="0"/>
        <v>0</v>
      </c>
    </row>
    <row r="70" spans="1:7" x14ac:dyDescent="0.2">
      <c r="A70" s="23" t="s">
        <v>177</v>
      </c>
      <c r="B70" s="24" t="s">
        <v>20</v>
      </c>
      <c r="C70" s="24" t="s">
        <v>21</v>
      </c>
      <c r="D70" s="25" t="s">
        <v>17</v>
      </c>
      <c r="E70" s="26">
        <v>38.520000000000003</v>
      </c>
      <c r="F70" s="27"/>
      <c r="G70" s="26">
        <f t="shared" si="0"/>
        <v>0</v>
      </c>
    </row>
    <row r="71" spans="1:7" ht="22.5" x14ac:dyDescent="0.2">
      <c r="A71" s="23" t="s">
        <v>178</v>
      </c>
      <c r="B71" s="24" t="s">
        <v>23</v>
      </c>
      <c r="C71" s="24" t="s">
        <v>24</v>
      </c>
      <c r="D71" s="25" t="s">
        <v>17</v>
      </c>
      <c r="E71" s="26">
        <v>38.520000000000003</v>
      </c>
      <c r="F71" s="27"/>
      <c r="G71" s="26">
        <f t="shared" si="0"/>
        <v>0</v>
      </c>
    </row>
    <row r="72" spans="1:7" x14ac:dyDescent="0.2">
      <c r="A72" s="13" t="s">
        <v>179</v>
      </c>
      <c r="B72" s="14" t="s">
        <v>4</v>
      </c>
      <c r="C72" s="14" t="s">
        <v>45</v>
      </c>
      <c r="D72" s="15" t="s">
        <v>0</v>
      </c>
      <c r="E72" s="17" t="s">
        <v>0</v>
      </c>
      <c r="F72" s="28" t="s">
        <v>0</v>
      </c>
      <c r="G72" s="17">
        <f>G73</f>
        <v>0</v>
      </c>
    </row>
    <row r="73" spans="1:7" x14ac:dyDescent="0.2">
      <c r="A73" s="18" t="s">
        <v>180</v>
      </c>
      <c r="B73" s="19" t="s">
        <v>9</v>
      </c>
      <c r="C73" s="19" t="s">
        <v>47</v>
      </c>
      <c r="D73" s="20" t="s">
        <v>0</v>
      </c>
      <c r="E73" s="22" t="s">
        <v>0</v>
      </c>
      <c r="F73" s="29" t="s">
        <v>0</v>
      </c>
      <c r="G73" s="22">
        <f>SUM(G74)</f>
        <v>0</v>
      </c>
    </row>
    <row r="74" spans="1:7" ht="22.5" x14ac:dyDescent="0.2">
      <c r="A74" s="23" t="s">
        <v>181</v>
      </c>
      <c r="B74" s="24" t="s">
        <v>52</v>
      </c>
      <c r="C74" s="24" t="s">
        <v>53</v>
      </c>
      <c r="D74" s="25" t="s">
        <v>38</v>
      </c>
      <c r="E74" s="26">
        <v>60.65</v>
      </c>
      <c r="F74" s="27"/>
      <c r="G74" s="26">
        <f t="shared" ref="G74:G137" si="1">ROUND(E74*F74,2)</f>
        <v>0</v>
      </c>
    </row>
    <row r="75" spans="1:7" x14ac:dyDescent="0.2">
      <c r="A75" s="13" t="s">
        <v>182</v>
      </c>
      <c r="B75" s="14" t="s">
        <v>4</v>
      </c>
      <c r="C75" s="14" t="s">
        <v>55</v>
      </c>
      <c r="D75" s="15" t="s">
        <v>0</v>
      </c>
      <c r="E75" s="17" t="s">
        <v>0</v>
      </c>
      <c r="F75" s="28" t="s">
        <v>0</v>
      </c>
      <c r="G75" s="17">
        <f>G76+G82+G85</f>
        <v>0</v>
      </c>
    </row>
    <row r="76" spans="1:7" x14ac:dyDescent="0.2">
      <c r="A76" s="18" t="s">
        <v>183</v>
      </c>
      <c r="B76" s="19" t="s">
        <v>9</v>
      </c>
      <c r="C76" s="19" t="s">
        <v>57</v>
      </c>
      <c r="D76" s="20" t="s">
        <v>0</v>
      </c>
      <c r="E76" s="22" t="s">
        <v>0</v>
      </c>
      <c r="F76" s="29" t="s">
        <v>0</v>
      </c>
      <c r="G76" s="22">
        <f>SUM(G77:G81)</f>
        <v>0</v>
      </c>
    </row>
    <row r="77" spans="1:7" ht="22.5" x14ac:dyDescent="0.2">
      <c r="A77" s="23" t="s">
        <v>184</v>
      </c>
      <c r="B77" s="24" t="s">
        <v>59</v>
      </c>
      <c r="C77" s="24" t="s">
        <v>60</v>
      </c>
      <c r="D77" s="25" t="s">
        <v>38</v>
      </c>
      <c r="E77" s="26">
        <v>7.3</v>
      </c>
      <c r="F77" s="27"/>
      <c r="G77" s="26">
        <f t="shared" si="1"/>
        <v>0</v>
      </c>
    </row>
    <row r="78" spans="1:7" x14ac:dyDescent="0.2">
      <c r="A78" s="23" t="s">
        <v>185</v>
      </c>
      <c r="B78" s="24" t="s">
        <v>62</v>
      </c>
      <c r="C78" s="24" t="s">
        <v>63</v>
      </c>
      <c r="D78" s="25" t="s">
        <v>31</v>
      </c>
      <c r="E78" s="26">
        <v>33.200000000000003</v>
      </c>
      <c r="F78" s="27"/>
      <c r="G78" s="26">
        <f t="shared" si="1"/>
        <v>0</v>
      </c>
    </row>
    <row r="79" spans="1:7" ht="22.5" x14ac:dyDescent="0.2">
      <c r="A79" s="23" t="s">
        <v>186</v>
      </c>
      <c r="B79" s="24" t="s">
        <v>72</v>
      </c>
      <c r="C79" s="24" t="s">
        <v>73</v>
      </c>
      <c r="D79" s="25" t="s">
        <v>38</v>
      </c>
      <c r="E79" s="26">
        <v>6.26</v>
      </c>
      <c r="F79" s="27"/>
      <c r="G79" s="26">
        <f t="shared" si="1"/>
        <v>0</v>
      </c>
    </row>
    <row r="80" spans="1:7" ht="22.5" x14ac:dyDescent="0.2">
      <c r="A80" s="23" t="s">
        <v>187</v>
      </c>
      <c r="B80" s="24" t="s">
        <v>72</v>
      </c>
      <c r="C80" s="24" t="s">
        <v>75</v>
      </c>
      <c r="D80" s="25" t="s">
        <v>38</v>
      </c>
      <c r="E80" s="26">
        <v>10.96</v>
      </c>
      <c r="F80" s="27"/>
      <c r="G80" s="26">
        <f t="shared" si="1"/>
        <v>0</v>
      </c>
    </row>
    <row r="81" spans="1:7" x14ac:dyDescent="0.2">
      <c r="A81" s="23" t="s">
        <v>188</v>
      </c>
      <c r="B81" s="24" t="s">
        <v>77</v>
      </c>
      <c r="C81" s="24" t="s">
        <v>78</v>
      </c>
      <c r="D81" s="25" t="s">
        <v>31</v>
      </c>
      <c r="E81" s="26">
        <v>33.200000000000003</v>
      </c>
      <c r="F81" s="27"/>
      <c r="G81" s="26">
        <f t="shared" si="1"/>
        <v>0</v>
      </c>
    </row>
    <row r="82" spans="1:7" x14ac:dyDescent="0.2">
      <c r="A82" s="18" t="s">
        <v>189</v>
      </c>
      <c r="B82" s="19" t="s">
        <v>9</v>
      </c>
      <c r="C82" s="19" t="s">
        <v>80</v>
      </c>
      <c r="D82" s="20" t="s">
        <v>0</v>
      </c>
      <c r="E82" s="22" t="s">
        <v>0</v>
      </c>
      <c r="F82" s="29" t="s">
        <v>0</v>
      </c>
      <c r="G82" s="22">
        <f>SUM(G83:G84)</f>
        <v>0</v>
      </c>
    </row>
    <row r="83" spans="1:7" ht="22.5" x14ac:dyDescent="0.2">
      <c r="A83" s="23" t="s">
        <v>190</v>
      </c>
      <c r="B83" s="24" t="s">
        <v>86</v>
      </c>
      <c r="C83" s="24" t="s">
        <v>87</v>
      </c>
      <c r="D83" s="25" t="s">
        <v>83</v>
      </c>
      <c r="E83" s="26">
        <v>1</v>
      </c>
      <c r="F83" s="27"/>
      <c r="G83" s="26">
        <f t="shared" si="1"/>
        <v>0</v>
      </c>
    </row>
    <row r="84" spans="1:7" ht="22.5" x14ac:dyDescent="0.2">
      <c r="A84" s="23" t="s">
        <v>191</v>
      </c>
      <c r="B84" s="24" t="s">
        <v>89</v>
      </c>
      <c r="C84" s="24" t="s">
        <v>91</v>
      </c>
      <c r="D84" s="25" t="s">
        <v>90</v>
      </c>
      <c r="E84" s="26">
        <v>-2</v>
      </c>
      <c r="F84" s="27"/>
      <c r="G84" s="26">
        <f t="shared" si="1"/>
        <v>0</v>
      </c>
    </row>
    <row r="85" spans="1:7" x14ac:dyDescent="0.2">
      <c r="A85" s="18" t="s">
        <v>192</v>
      </c>
      <c r="B85" s="19" t="s">
        <v>9</v>
      </c>
      <c r="C85" s="19" t="s">
        <v>110</v>
      </c>
      <c r="D85" s="20" t="s">
        <v>0</v>
      </c>
      <c r="E85" s="22" t="s">
        <v>0</v>
      </c>
      <c r="F85" s="29" t="s">
        <v>0</v>
      </c>
      <c r="G85" s="22">
        <f>SUM(G86:G87)</f>
        <v>0</v>
      </c>
    </row>
    <row r="86" spans="1:7" ht="33.75" x14ac:dyDescent="0.2">
      <c r="A86" s="23" t="s">
        <v>193</v>
      </c>
      <c r="B86" s="24" t="s">
        <v>112</v>
      </c>
      <c r="C86" s="24" t="s">
        <v>114</v>
      </c>
      <c r="D86" s="25" t="s">
        <v>113</v>
      </c>
      <c r="E86" s="26">
        <v>1</v>
      </c>
      <c r="F86" s="27"/>
      <c r="G86" s="26">
        <f t="shared" si="1"/>
        <v>0</v>
      </c>
    </row>
    <row r="87" spans="1:7" ht="33.75" x14ac:dyDescent="0.2">
      <c r="A87" s="23" t="s">
        <v>194</v>
      </c>
      <c r="B87" s="24" t="s">
        <v>116</v>
      </c>
      <c r="C87" s="24" t="s">
        <v>117</v>
      </c>
      <c r="D87" s="25" t="s">
        <v>113</v>
      </c>
      <c r="E87" s="26">
        <v>1</v>
      </c>
      <c r="F87" s="27"/>
      <c r="G87" s="26">
        <f t="shared" si="1"/>
        <v>0</v>
      </c>
    </row>
    <row r="88" spans="1:7" x14ac:dyDescent="0.2">
      <c r="A88" s="13" t="s">
        <v>195</v>
      </c>
      <c r="B88" s="14" t="s">
        <v>4</v>
      </c>
      <c r="C88" s="14" t="s">
        <v>126</v>
      </c>
      <c r="D88" s="15" t="s">
        <v>0</v>
      </c>
      <c r="E88" s="17" t="s">
        <v>0</v>
      </c>
      <c r="F88" s="28" t="s">
        <v>0</v>
      </c>
      <c r="G88" s="17">
        <f>G89+G92</f>
        <v>0</v>
      </c>
    </row>
    <row r="89" spans="1:7" x14ac:dyDescent="0.2">
      <c r="A89" s="18" t="s">
        <v>196</v>
      </c>
      <c r="B89" s="19" t="s">
        <v>9</v>
      </c>
      <c r="C89" s="19" t="s">
        <v>128</v>
      </c>
      <c r="D89" s="20" t="s">
        <v>0</v>
      </c>
      <c r="E89" s="22" t="s">
        <v>0</v>
      </c>
      <c r="F89" s="29" t="s">
        <v>0</v>
      </c>
      <c r="G89" s="22">
        <f>SUM(G90:G91)</f>
        <v>0</v>
      </c>
    </row>
    <row r="90" spans="1:7" ht="33.75" x14ac:dyDescent="0.2">
      <c r="A90" s="23" t="s">
        <v>197</v>
      </c>
      <c r="B90" s="24" t="s">
        <v>139</v>
      </c>
      <c r="C90" s="24" t="s">
        <v>140</v>
      </c>
      <c r="D90" s="25" t="s">
        <v>38</v>
      </c>
      <c r="E90" s="26">
        <v>32.76</v>
      </c>
      <c r="F90" s="27"/>
      <c r="G90" s="26">
        <f t="shared" si="1"/>
        <v>0</v>
      </c>
    </row>
    <row r="91" spans="1:7" ht="22.5" x14ac:dyDescent="0.2">
      <c r="A91" s="23" t="s">
        <v>198</v>
      </c>
      <c r="B91" s="24" t="s">
        <v>72</v>
      </c>
      <c r="C91" s="24" t="s">
        <v>142</v>
      </c>
      <c r="D91" s="25" t="s">
        <v>38</v>
      </c>
      <c r="E91" s="26">
        <v>32.76</v>
      </c>
      <c r="F91" s="27"/>
      <c r="G91" s="26">
        <f t="shared" si="1"/>
        <v>0</v>
      </c>
    </row>
    <row r="92" spans="1:7" x14ac:dyDescent="0.2">
      <c r="A92" s="18" t="s">
        <v>199</v>
      </c>
      <c r="B92" s="19" t="s">
        <v>9</v>
      </c>
      <c r="C92" s="19" t="s">
        <v>144</v>
      </c>
      <c r="D92" s="20" t="s">
        <v>0</v>
      </c>
      <c r="E92" s="22" t="s">
        <v>0</v>
      </c>
      <c r="F92" s="29" t="s">
        <v>0</v>
      </c>
      <c r="G92" s="22">
        <f>SUM(G93:G94)</f>
        <v>0</v>
      </c>
    </row>
    <row r="93" spans="1:7" ht="22.5" x14ac:dyDescent="0.2">
      <c r="A93" s="23" t="s">
        <v>200</v>
      </c>
      <c r="B93" s="24" t="s">
        <v>146</v>
      </c>
      <c r="C93" s="24" t="s">
        <v>147</v>
      </c>
      <c r="D93" s="25" t="s">
        <v>17</v>
      </c>
      <c r="E93" s="26">
        <v>38.520000000000003</v>
      </c>
      <c r="F93" s="27"/>
      <c r="G93" s="26">
        <f t="shared" si="1"/>
        <v>0</v>
      </c>
    </row>
    <row r="94" spans="1:7" ht="22.5" x14ac:dyDescent="0.2">
      <c r="A94" s="23" t="s">
        <v>201</v>
      </c>
      <c r="B94" s="24" t="s">
        <v>149</v>
      </c>
      <c r="C94" s="24" t="s">
        <v>150</v>
      </c>
      <c r="D94" s="25" t="s">
        <v>17</v>
      </c>
      <c r="E94" s="26">
        <v>38.520000000000003</v>
      </c>
      <c r="F94" s="27"/>
      <c r="G94" s="26">
        <f t="shared" si="1"/>
        <v>0</v>
      </c>
    </row>
    <row r="95" spans="1:7" x14ac:dyDescent="0.2">
      <c r="A95" s="8" t="s">
        <v>19</v>
      </c>
      <c r="B95" s="9" t="s">
        <v>4</v>
      </c>
      <c r="C95" s="9" t="s">
        <v>202</v>
      </c>
      <c r="D95" s="10" t="s">
        <v>0</v>
      </c>
      <c r="E95" s="12" t="s">
        <v>0</v>
      </c>
      <c r="F95" s="30" t="s">
        <v>0</v>
      </c>
      <c r="G95" s="12">
        <f>G96+G108+G112+G123</f>
        <v>0</v>
      </c>
    </row>
    <row r="96" spans="1:7" x14ac:dyDescent="0.2">
      <c r="A96" s="13" t="s">
        <v>203</v>
      </c>
      <c r="B96" s="14" t="s">
        <v>4</v>
      </c>
      <c r="C96" s="14" t="s">
        <v>8</v>
      </c>
      <c r="D96" s="15" t="s">
        <v>0</v>
      </c>
      <c r="E96" s="17" t="s">
        <v>0</v>
      </c>
      <c r="F96" s="28" t="s">
        <v>0</v>
      </c>
      <c r="G96" s="17">
        <f>G97</f>
        <v>0</v>
      </c>
    </row>
    <row r="97" spans="1:7" x14ac:dyDescent="0.2">
      <c r="A97" s="18" t="s">
        <v>204</v>
      </c>
      <c r="B97" s="19" t="s">
        <v>9</v>
      </c>
      <c r="C97" s="19" t="s">
        <v>11</v>
      </c>
      <c r="D97" s="20" t="s">
        <v>0</v>
      </c>
      <c r="E97" s="22" t="s">
        <v>0</v>
      </c>
      <c r="F97" s="29" t="s">
        <v>0</v>
      </c>
      <c r="G97" s="22">
        <f>SUM(G98:G107)</f>
        <v>0</v>
      </c>
    </row>
    <row r="98" spans="1:7" ht="22.5" x14ac:dyDescent="0.2">
      <c r="A98" s="23" t="s">
        <v>205</v>
      </c>
      <c r="B98" s="24" t="s">
        <v>12</v>
      </c>
      <c r="C98" s="24" t="s">
        <v>14</v>
      </c>
      <c r="D98" s="25" t="s">
        <v>13</v>
      </c>
      <c r="E98" s="26">
        <v>0.04</v>
      </c>
      <c r="F98" s="27"/>
      <c r="G98" s="26">
        <f t="shared" si="1"/>
        <v>0</v>
      </c>
    </row>
    <row r="99" spans="1:7" ht="22.5" x14ac:dyDescent="0.2">
      <c r="A99" s="23" t="s">
        <v>206</v>
      </c>
      <c r="B99" s="24" t="s">
        <v>16</v>
      </c>
      <c r="C99" s="24" t="s">
        <v>18</v>
      </c>
      <c r="D99" s="25" t="s">
        <v>17</v>
      </c>
      <c r="E99" s="26">
        <v>42</v>
      </c>
      <c r="F99" s="27"/>
      <c r="G99" s="26">
        <f t="shared" si="1"/>
        <v>0</v>
      </c>
    </row>
    <row r="100" spans="1:7" x14ac:dyDescent="0.2">
      <c r="A100" s="23" t="s">
        <v>207</v>
      </c>
      <c r="B100" s="24" t="s">
        <v>20</v>
      </c>
      <c r="C100" s="24" t="s">
        <v>21</v>
      </c>
      <c r="D100" s="25" t="s">
        <v>17</v>
      </c>
      <c r="E100" s="26">
        <v>14.3</v>
      </c>
      <c r="F100" s="27"/>
      <c r="G100" s="26">
        <f t="shared" si="1"/>
        <v>0</v>
      </c>
    </row>
    <row r="101" spans="1:7" ht="22.5" x14ac:dyDescent="0.2">
      <c r="A101" s="23" t="s">
        <v>208</v>
      </c>
      <c r="B101" s="24" t="s">
        <v>23</v>
      </c>
      <c r="C101" s="24" t="s">
        <v>24</v>
      </c>
      <c r="D101" s="25" t="s">
        <v>17</v>
      </c>
      <c r="E101" s="26">
        <v>14.3</v>
      </c>
      <c r="F101" s="27"/>
      <c r="G101" s="26">
        <f t="shared" si="1"/>
        <v>0</v>
      </c>
    </row>
    <row r="102" spans="1:7" ht="33.75" x14ac:dyDescent="0.2">
      <c r="A102" s="23" t="s">
        <v>209</v>
      </c>
      <c r="B102" s="24" t="s">
        <v>26</v>
      </c>
      <c r="C102" s="24" t="s">
        <v>27</v>
      </c>
      <c r="D102" s="25" t="s">
        <v>17</v>
      </c>
      <c r="E102" s="26">
        <v>8.4499999999999993</v>
      </c>
      <c r="F102" s="27"/>
      <c r="G102" s="26">
        <f t="shared" si="1"/>
        <v>0</v>
      </c>
    </row>
    <row r="103" spans="1:7" ht="22.5" x14ac:dyDescent="0.2">
      <c r="A103" s="23" t="s">
        <v>210</v>
      </c>
      <c r="B103" s="24" t="s">
        <v>23</v>
      </c>
      <c r="C103" s="24" t="s">
        <v>24</v>
      </c>
      <c r="D103" s="25" t="s">
        <v>17</v>
      </c>
      <c r="E103" s="26">
        <v>7.15</v>
      </c>
      <c r="F103" s="27"/>
      <c r="G103" s="26">
        <f t="shared" si="1"/>
        <v>0</v>
      </c>
    </row>
    <row r="104" spans="1:7" ht="22.5" x14ac:dyDescent="0.2">
      <c r="A104" s="23" t="s">
        <v>211</v>
      </c>
      <c r="B104" s="24" t="s">
        <v>30</v>
      </c>
      <c r="C104" s="24" t="s">
        <v>32</v>
      </c>
      <c r="D104" s="25" t="s">
        <v>31</v>
      </c>
      <c r="E104" s="26">
        <v>2.6</v>
      </c>
      <c r="F104" s="27"/>
      <c r="G104" s="26">
        <f t="shared" si="1"/>
        <v>0</v>
      </c>
    </row>
    <row r="105" spans="1:7" ht="22.5" x14ac:dyDescent="0.2">
      <c r="A105" s="23" t="s">
        <v>212</v>
      </c>
      <c r="B105" s="24" t="s">
        <v>34</v>
      </c>
      <c r="C105" s="24" t="s">
        <v>35</v>
      </c>
      <c r="D105" s="25" t="s">
        <v>17</v>
      </c>
      <c r="E105" s="26">
        <v>2.08</v>
      </c>
      <c r="F105" s="27"/>
      <c r="G105" s="26">
        <f t="shared" si="1"/>
        <v>0</v>
      </c>
    </row>
    <row r="106" spans="1:7" ht="33.75" x14ac:dyDescent="0.2">
      <c r="A106" s="23" t="s">
        <v>213</v>
      </c>
      <c r="B106" s="24" t="s">
        <v>37</v>
      </c>
      <c r="C106" s="24" t="s">
        <v>39</v>
      </c>
      <c r="D106" s="25" t="s">
        <v>38</v>
      </c>
      <c r="E106" s="26">
        <v>0.17</v>
      </c>
      <c r="F106" s="27"/>
      <c r="G106" s="26">
        <f t="shared" si="1"/>
        <v>0</v>
      </c>
    </row>
    <row r="107" spans="1:7" ht="22.5" x14ac:dyDescent="0.2">
      <c r="A107" s="23" t="s">
        <v>214</v>
      </c>
      <c r="B107" s="24" t="s">
        <v>23</v>
      </c>
      <c r="C107" s="24" t="s">
        <v>24</v>
      </c>
      <c r="D107" s="25" t="s">
        <v>17</v>
      </c>
      <c r="E107" s="26">
        <v>1.43</v>
      </c>
      <c r="F107" s="27"/>
      <c r="G107" s="26">
        <f t="shared" si="1"/>
        <v>0</v>
      </c>
    </row>
    <row r="108" spans="1:7" x14ac:dyDescent="0.2">
      <c r="A108" s="13" t="s">
        <v>215</v>
      </c>
      <c r="B108" s="14" t="s">
        <v>4</v>
      </c>
      <c r="C108" s="14" t="s">
        <v>45</v>
      </c>
      <c r="D108" s="15" t="s">
        <v>0</v>
      </c>
      <c r="E108" s="17" t="s">
        <v>0</v>
      </c>
      <c r="F108" s="28" t="s">
        <v>0</v>
      </c>
      <c r="G108" s="17">
        <f>G109</f>
        <v>0</v>
      </c>
    </row>
    <row r="109" spans="1:7" x14ac:dyDescent="0.2">
      <c r="A109" s="18" t="s">
        <v>216</v>
      </c>
      <c r="B109" s="19" t="s">
        <v>9</v>
      </c>
      <c r="C109" s="19" t="s">
        <v>47</v>
      </c>
      <c r="D109" s="20" t="s">
        <v>0</v>
      </c>
      <c r="E109" s="22" t="s">
        <v>0</v>
      </c>
      <c r="F109" s="29" t="s">
        <v>0</v>
      </c>
      <c r="G109" s="22">
        <f>SUM(G110:G111)</f>
        <v>0</v>
      </c>
    </row>
    <row r="110" spans="1:7" ht="22.5" x14ac:dyDescent="0.2">
      <c r="A110" s="23" t="s">
        <v>217</v>
      </c>
      <c r="B110" s="24" t="s">
        <v>49</v>
      </c>
      <c r="C110" s="24" t="s">
        <v>50</v>
      </c>
      <c r="D110" s="25" t="s">
        <v>38</v>
      </c>
      <c r="E110" s="26">
        <v>15.05</v>
      </c>
      <c r="F110" s="27"/>
      <c r="G110" s="26">
        <f t="shared" si="1"/>
        <v>0</v>
      </c>
    </row>
    <row r="111" spans="1:7" ht="24.75" customHeight="1" x14ac:dyDescent="0.2">
      <c r="A111" s="23" t="s">
        <v>218</v>
      </c>
      <c r="B111" s="24" t="s">
        <v>52</v>
      </c>
      <c r="C111" s="24" t="s">
        <v>53</v>
      </c>
      <c r="D111" s="25" t="s">
        <v>38</v>
      </c>
      <c r="E111" s="26">
        <v>49.5</v>
      </c>
      <c r="F111" s="27"/>
      <c r="G111" s="26">
        <f t="shared" si="1"/>
        <v>0</v>
      </c>
    </row>
    <row r="112" spans="1:7" x14ac:dyDescent="0.2">
      <c r="A112" s="13" t="s">
        <v>219</v>
      </c>
      <c r="B112" s="14" t="s">
        <v>4</v>
      </c>
      <c r="C112" s="14" t="s">
        <v>55</v>
      </c>
      <c r="D112" s="15" t="s">
        <v>0</v>
      </c>
      <c r="E112" s="17" t="s">
        <v>0</v>
      </c>
      <c r="F112" s="28" t="s">
        <v>0</v>
      </c>
      <c r="G112" s="17">
        <f>G113+G119</f>
        <v>0</v>
      </c>
    </row>
    <row r="113" spans="1:7" x14ac:dyDescent="0.2">
      <c r="A113" s="18" t="s">
        <v>220</v>
      </c>
      <c r="B113" s="19" t="s">
        <v>9</v>
      </c>
      <c r="C113" s="19" t="s">
        <v>57</v>
      </c>
      <c r="D113" s="20" t="s">
        <v>0</v>
      </c>
      <c r="E113" s="22" t="s">
        <v>0</v>
      </c>
      <c r="F113" s="29" t="s">
        <v>0</v>
      </c>
      <c r="G113" s="22">
        <f>SUM(G114:G118)</f>
        <v>0</v>
      </c>
    </row>
    <row r="114" spans="1:7" ht="22.5" x14ac:dyDescent="0.2">
      <c r="A114" s="23" t="s">
        <v>221</v>
      </c>
      <c r="B114" s="24" t="s">
        <v>59</v>
      </c>
      <c r="C114" s="24" t="s">
        <v>60</v>
      </c>
      <c r="D114" s="25" t="s">
        <v>38</v>
      </c>
      <c r="E114" s="26">
        <v>8.27</v>
      </c>
      <c r="F114" s="27"/>
      <c r="G114" s="26">
        <f t="shared" si="1"/>
        <v>0</v>
      </c>
    </row>
    <row r="115" spans="1:7" x14ac:dyDescent="0.2">
      <c r="A115" s="23" t="s">
        <v>222</v>
      </c>
      <c r="B115" s="24" t="s">
        <v>223</v>
      </c>
      <c r="C115" s="24" t="s">
        <v>224</v>
      </c>
      <c r="D115" s="25" t="s">
        <v>31</v>
      </c>
      <c r="E115" s="26">
        <v>37.6</v>
      </c>
      <c r="F115" s="27"/>
      <c r="G115" s="26">
        <f t="shared" si="1"/>
        <v>0</v>
      </c>
    </row>
    <row r="116" spans="1:7" ht="22.5" x14ac:dyDescent="0.2">
      <c r="A116" s="23" t="s">
        <v>225</v>
      </c>
      <c r="B116" s="24" t="s">
        <v>72</v>
      </c>
      <c r="C116" s="24" t="s">
        <v>73</v>
      </c>
      <c r="D116" s="25" t="s">
        <v>38</v>
      </c>
      <c r="E116" s="26">
        <v>5.86</v>
      </c>
      <c r="F116" s="27"/>
      <c r="G116" s="26">
        <f t="shared" si="1"/>
        <v>0</v>
      </c>
    </row>
    <row r="117" spans="1:7" ht="22.5" x14ac:dyDescent="0.2">
      <c r="A117" s="23" t="s">
        <v>226</v>
      </c>
      <c r="B117" s="24" t="s">
        <v>72</v>
      </c>
      <c r="C117" s="24" t="s">
        <v>75</v>
      </c>
      <c r="D117" s="25" t="s">
        <v>38</v>
      </c>
      <c r="E117" s="26">
        <v>12.41</v>
      </c>
      <c r="F117" s="27"/>
      <c r="G117" s="26">
        <f t="shared" si="1"/>
        <v>0</v>
      </c>
    </row>
    <row r="118" spans="1:7" ht="15" customHeight="1" x14ac:dyDescent="0.2">
      <c r="A118" s="23" t="s">
        <v>227</v>
      </c>
      <c r="B118" s="24" t="s">
        <v>228</v>
      </c>
      <c r="C118" s="24" t="s">
        <v>229</v>
      </c>
      <c r="D118" s="25" t="s">
        <v>31</v>
      </c>
      <c r="E118" s="26">
        <v>37.6</v>
      </c>
      <c r="F118" s="27"/>
      <c r="G118" s="26">
        <f t="shared" si="1"/>
        <v>0</v>
      </c>
    </row>
    <row r="119" spans="1:7" x14ac:dyDescent="0.2">
      <c r="A119" s="18" t="s">
        <v>230</v>
      </c>
      <c r="B119" s="19" t="s">
        <v>9</v>
      </c>
      <c r="C119" s="19" t="s">
        <v>110</v>
      </c>
      <c r="D119" s="20" t="s">
        <v>0</v>
      </c>
      <c r="E119" s="22" t="s">
        <v>0</v>
      </c>
      <c r="F119" s="29" t="s">
        <v>0</v>
      </c>
      <c r="G119" s="22">
        <f>SUM(G120:G122)</f>
        <v>0</v>
      </c>
    </row>
    <row r="120" spans="1:7" ht="33.75" x14ac:dyDescent="0.2">
      <c r="A120" s="23" t="s">
        <v>231</v>
      </c>
      <c r="B120" s="24" t="s">
        <v>112</v>
      </c>
      <c r="C120" s="24" t="s">
        <v>114</v>
      </c>
      <c r="D120" s="25" t="s">
        <v>113</v>
      </c>
      <c r="E120" s="26">
        <v>3</v>
      </c>
      <c r="F120" s="27"/>
      <c r="G120" s="26">
        <f t="shared" si="1"/>
        <v>0</v>
      </c>
    </row>
    <row r="121" spans="1:7" ht="33.75" x14ac:dyDescent="0.2">
      <c r="A121" s="23" t="s">
        <v>232</v>
      </c>
      <c r="B121" s="24" t="s">
        <v>116</v>
      </c>
      <c r="C121" s="24" t="s">
        <v>117</v>
      </c>
      <c r="D121" s="25" t="s">
        <v>113</v>
      </c>
      <c r="E121" s="26">
        <v>3</v>
      </c>
      <c r="F121" s="27"/>
      <c r="G121" s="26">
        <f t="shared" si="1"/>
        <v>0</v>
      </c>
    </row>
    <row r="122" spans="1:7" ht="22.5" x14ac:dyDescent="0.2">
      <c r="A122" s="23" t="s">
        <v>233</v>
      </c>
      <c r="B122" s="24" t="s">
        <v>119</v>
      </c>
      <c r="C122" s="24" t="s">
        <v>234</v>
      </c>
      <c r="D122" s="25" t="s">
        <v>31</v>
      </c>
      <c r="E122" s="26">
        <v>6</v>
      </c>
      <c r="F122" s="27"/>
      <c r="G122" s="26">
        <f t="shared" si="1"/>
        <v>0</v>
      </c>
    </row>
    <row r="123" spans="1:7" x14ac:dyDescent="0.2">
      <c r="A123" s="13" t="s">
        <v>235</v>
      </c>
      <c r="B123" s="14" t="s">
        <v>4</v>
      </c>
      <c r="C123" s="14" t="s">
        <v>126</v>
      </c>
      <c r="D123" s="15" t="s">
        <v>0</v>
      </c>
      <c r="E123" s="17" t="s">
        <v>0</v>
      </c>
      <c r="F123" s="28" t="s">
        <v>0</v>
      </c>
      <c r="G123" s="17">
        <f>G124+G130</f>
        <v>0</v>
      </c>
    </row>
    <row r="124" spans="1:7" x14ac:dyDescent="0.2">
      <c r="A124" s="18" t="s">
        <v>236</v>
      </c>
      <c r="B124" s="19" t="s">
        <v>9</v>
      </c>
      <c r="C124" s="19" t="s">
        <v>128</v>
      </c>
      <c r="D124" s="20" t="s">
        <v>0</v>
      </c>
      <c r="E124" s="22" t="s">
        <v>0</v>
      </c>
      <c r="F124" s="29" t="s">
        <v>0</v>
      </c>
      <c r="G124" s="22">
        <f>SUM(G125:G129)</f>
        <v>0</v>
      </c>
    </row>
    <row r="125" spans="1:7" ht="33.75" x14ac:dyDescent="0.2">
      <c r="A125" s="23" t="s">
        <v>237</v>
      </c>
      <c r="B125" s="24" t="s">
        <v>130</v>
      </c>
      <c r="C125" s="24" t="s">
        <v>131</v>
      </c>
      <c r="D125" s="25" t="s">
        <v>38</v>
      </c>
      <c r="E125" s="26">
        <v>15.05</v>
      </c>
      <c r="F125" s="27"/>
      <c r="G125" s="26">
        <f t="shared" si="1"/>
        <v>0</v>
      </c>
    </row>
    <row r="126" spans="1:7" x14ac:dyDescent="0.2">
      <c r="A126" s="23" t="s">
        <v>238</v>
      </c>
      <c r="B126" s="24" t="s">
        <v>133</v>
      </c>
      <c r="C126" s="24" t="s">
        <v>134</v>
      </c>
      <c r="D126" s="25" t="s">
        <v>38</v>
      </c>
      <c r="E126" s="26">
        <v>5.04</v>
      </c>
      <c r="F126" s="27"/>
      <c r="G126" s="26">
        <f t="shared" si="1"/>
        <v>0</v>
      </c>
    </row>
    <row r="127" spans="1:7" ht="22.5" x14ac:dyDescent="0.2">
      <c r="A127" s="23" t="s">
        <v>239</v>
      </c>
      <c r="B127" s="24" t="s">
        <v>136</v>
      </c>
      <c r="C127" s="24" t="s">
        <v>137</v>
      </c>
      <c r="D127" s="25" t="s">
        <v>38</v>
      </c>
      <c r="E127" s="26">
        <v>1.26</v>
      </c>
      <c r="F127" s="27"/>
      <c r="G127" s="26">
        <f t="shared" si="1"/>
        <v>0</v>
      </c>
    </row>
    <row r="128" spans="1:7" ht="33.75" x14ac:dyDescent="0.2">
      <c r="A128" s="23" t="s">
        <v>240</v>
      </c>
      <c r="B128" s="24" t="s">
        <v>139</v>
      </c>
      <c r="C128" s="24" t="s">
        <v>140</v>
      </c>
      <c r="D128" s="25" t="s">
        <v>38</v>
      </c>
      <c r="E128" s="26">
        <v>18.18</v>
      </c>
      <c r="F128" s="27"/>
      <c r="G128" s="26">
        <f t="shared" si="1"/>
        <v>0</v>
      </c>
    </row>
    <row r="129" spans="1:7" ht="22.5" x14ac:dyDescent="0.2">
      <c r="A129" s="23" t="s">
        <v>241</v>
      </c>
      <c r="B129" s="24" t="s">
        <v>72</v>
      </c>
      <c r="C129" s="24" t="s">
        <v>142</v>
      </c>
      <c r="D129" s="25" t="s">
        <v>38</v>
      </c>
      <c r="E129" s="26">
        <v>18.18</v>
      </c>
      <c r="F129" s="27"/>
      <c r="G129" s="26">
        <f t="shared" si="1"/>
        <v>0</v>
      </c>
    </row>
    <row r="130" spans="1:7" x14ac:dyDescent="0.2">
      <c r="A130" s="18" t="s">
        <v>242</v>
      </c>
      <c r="B130" s="19" t="s">
        <v>9</v>
      </c>
      <c r="C130" s="19" t="s">
        <v>144</v>
      </c>
      <c r="D130" s="20" t="s">
        <v>0</v>
      </c>
      <c r="E130" s="22" t="s">
        <v>0</v>
      </c>
      <c r="F130" s="29" t="s">
        <v>0</v>
      </c>
      <c r="G130" s="22">
        <f>SUM(G131:G139)</f>
        <v>0</v>
      </c>
    </row>
    <row r="131" spans="1:7" ht="22.5" x14ac:dyDescent="0.2">
      <c r="A131" s="23" t="s">
        <v>243</v>
      </c>
      <c r="B131" s="24" t="s">
        <v>146</v>
      </c>
      <c r="C131" s="24" t="s">
        <v>147</v>
      </c>
      <c r="D131" s="25" t="s">
        <v>17</v>
      </c>
      <c r="E131" s="26">
        <v>14.3</v>
      </c>
      <c r="F131" s="27"/>
      <c r="G131" s="26">
        <f t="shared" si="1"/>
        <v>0</v>
      </c>
    </row>
    <row r="132" spans="1:7" ht="22.5" x14ac:dyDescent="0.2">
      <c r="A132" s="23" t="s">
        <v>244</v>
      </c>
      <c r="B132" s="24" t="s">
        <v>245</v>
      </c>
      <c r="C132" s="24" t="s">
        <v>246</v>
      </c>
      <c r="D132" s="25" t="s">
        <v>17</v>
      </c>
      <c r="E132" s="26">
        <v>14.3</v>
      </c>
      <c r="F132" s="27"/>
      <c r="G132" s="26">
        <f t="shared" si="1"/>
        <v>0</v>
      </c>
    </row>
    <row r="133" spans="1:7" ht="22.5" x14ac:dyDescent="0.2">
      <c r="A133" s="23" t="s">
        <v>247</v>
      </c>
      <c r="B133" s="24" t="s">
        <v>152</v>
      </c>
      <c r="C133" s="24" t="s">
        <v>153</v>
      </c>
      <c r="D133" s="25" t="s">
        <v>17</v>
      </c>
      <c r="E133" s="26">
        <v>7.15</v>
      </c>
      <c r="F133" s="27"/>
      <c r="G133" s="26">
        <f t="shared" si="1"/>
        <v>0</v>
      </c>
    </row>
    <row r="134" spans="1:7" ht="22.5" x14ac:dyDescent="0.2">
      <c r="A134" s="23" t="s">
        <v>248</v>
      </c>
      <c r="B134" s="24" t="s">
        <v>155</v>
      </c>
      <c r="C134" s="24" t="s">
        <v>156</v>
      </c>
      <c r="D134" s="25" t="s">
        <v>17</v>
      </c>
      <c r="E134" s="26">
        <v>7.15</v>
      </c>
      <c r="F134" s="27"/>
      <c r="G134" s="26">
        <f t="shared" si="1"/>
        <v>0</v>
      </c>
    </row>
    <row r="135" spans="1:7" ht="33.75" x14ac:dyDescent="0.2">
      <c r="A135" s="23" t="s">
        <v>249</v>
      </c>
      <c r="B135" s="24" t="s">
        <v>158</v>
      </c>
      <c r="C135" s="24" t="s">
        <v>159</v>
      </c>
      <c r="D135" s="25" t="s">
        <v>17</v>
      </c>
      <c r="E135" s="26">
        <v>7.15</v>
      </c>
      <c r="F135" s="27"/>
      <c r="G135" s="26">
        <f t="shared" si="1"/>
        <v>0</v>
      </c>
    </row>
    <row r="136" spans="1:7" ht="33.75" x14ac:dyDescent="0.2">
      <c r="A136" s="23" t="s">
        <v>250</v>
      </c>
      <c r="B136" s="24" t="s">
        <v>161</v>
      </c>
      <c r="C136" s="24" t="s">
        <v>162</v>
      </c>
      <c r="D136" s="25" t="s">
        <v>17</v>
      </c>
      <c r="E136" s="26">
        <v>8.4499999999999993</v>
      </c>
      <c r="F136" s="27"/>
      <c r="G136" s="26">
        <f t="shared" si="1"/>
        <v>0</v>
      </c>
    </row>
    <row r="137" spans="1:7" ht="22.5" x14ac:dyDescent="0.2">
      <c r="A137" s="23" t="s">
        <v>251</v>
      </c>
      <c r="B137" s="24" t="s">
        <v>152</v>
      </c>
      <c r="C137" s="24" t="s">
        <v>163</v>
      </c>
      <c r="D137" s="25" t="s">
        <v>17</v>
      </c>
      <c r="E137" s="26">
        <v>1.43</v>
      </c>
      <c r="F137" s="27"/>
      <c r="G137" s="26">
        <f t="shared" si="1"/>
        <v>0</v>
      </c>
    </row>
    <row r="138" spans="1:7" ht="22.5" x14ac:dyDescent="0.2">
      <c r="A138" s="23" t="s">
        <v>252</v>
      </c>
      <c r="B138" s="24" t="s">
        <v>165</v>
      </c>
      <c r="C138" s="24" t="s">
        <v>166</v>
      </c>
      <c r="D138" s="25" t="s">
        <v>17</v>
      </c>
      <c r="E138" s="26">
        <v>1.43</v>
      </c>
      <c r="F138" s="27"/>
      <c r="G138" s="26">
        <f>ROUND(E138*F138,2)</f>
        <v>0</v>
      </c>
    </row>
    <row r="139" spans="1:7" x14ac:dyDescent="0.2">
      <c r="A139" s="23" t="s">
        <v>253</v>
      </c>
      <c r="B139" s="24" t="s">
        <v>168</v>
      </c>
      <c r="C139" s="24" t="s">
        <v>169</v>
      </c>
      <c r="D139" s="25" t="s">
        <v>17</v>
      </c>
      <c r="E139" s="26">
        <v>2.08</v>
      </c>
      <c r="F139" s="27"/>
      <c r="G139" s="26">
        <f>ROUND(E139*F139,2)</f>
        <v>0</v>
      </c>
    </row>
    <row r="140" spans="1:7" x14ac:dyDescent="0.2">
      <c r="B140" s="31" t="s">
        <v>0</v>
      </c>
      <c r="C140" s="31" t="s">
        <v>0</v>
      </c>
      <c r="D140" s="41" t="s">
        <v>261</v>
      </c>
      <c r="E140" s="41"/>
      <c r="F140" s="41"/>
      <c r="G140" s="32">
        <f>G6+G66+G95</f>
        <v>0</v>
      </c>
    </row>
    <row r="141" spans="1:7" ht="12.75" customHeight="1" x14ac:dyDescent="0.2">
      <c r="D141" s="42" t="s">
        <v>254</v>
      </c>
      <c r="E141" s="42"/>
      <c r="F141" s="42"/>
      <c r="G141" s="32">
        <f>G140*0.23</f>
        <v>0</v>
      </c>
    </row>
    <row r="142" spans="1:7" ht="12.75" customHeight="1" x14ac:dyDescent="0.2">
      <c r="D142" s="43" t="s">
        <v>262</v>
      </c>
      <c r="E142" s="43"/>
      <c r="F142" s="43"/>
      <c r="G142" s="32">
        <f>G140*1.23</f>
        <v>0</v>
      </c>
    </row>
    <row r="145" spans="1:7" ht="12.75" customHeight="1" x14ac:dyDescent="0.2">
      <c r="A145" s="40" t="s">
        <v>263</v>
      </c>
      <c r="B145" s="40"/>
      <c r="C145" s="40"/>
    </row>
    <row r="146" spans="1:7" ht="12.75" customHeight="1" x14ac:dyDescent="0.2">
      <c r="C146" s="39" t="s">
        <v>264</v>
      </c>
      <c r="D146" s="39"/>
      <c r="E146" s="39"/>
      <c r="F146" s="39"/>
      <c r="G146" s="39"/>
    </row>
    <row r="147" spans="1:7" ht="41.25" customHeight="1" x14ac:dyDescent="0.2">
      <c r="C147" s="38" t="s">
        <v>265</v>
      </c>
      <c r="D147" s="38"/>
      <c r="E147" s="38"/>
      <c r="F147" s="38"/>
      <c r="G147" s="38"/>
    </row>
  </sheetData>
  <sheetProtection algorithmName="SHA-512" hashValue="/YbIMKhMKpRNBgu9z3Z7vYA4f7s9u63VcjU0qHP1NjxWAEprSokqC9kLEd7N7DB2cBTGfOBcrLB6JORGHXjq4A==" saltValue="ILvIN8U4IjAt2f2oNZwkng==" spinCount="100000" sheet="1" objects="1" scenarios="1" formatCells="0" formatColumns="0" formatRows="0" autoFilter="0"/>
  <autoFilter ref="A5:G142" xr:uid="{00000000-0009-0000-0000-000000000000}"/>
  <mergeCells count="10">
    <mergeCell ref="A1:C1"/>
    <mergeCell ref="D1:G1"/>
    <mergeCell ref="A3:G3"/>
    <mergeCell ref="A4:G4"/>
    <mergeCell ref="C147:G147"/>
    <mergeCell ref="C146:G146"/>
    <mergeCell ref="A145:C145"/>
    <mergeCell ref="D140:F140"/>
    <mergeCell ref="D141:F141"/>
    <mergeCell ref="D142:F142"/>
  </mergeCells>
  <pageMargins left="0.39370078740157483" right="0.19685039370078741" top="0.55118110236220474" bottom="0.55118110236220474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Doniec Robert</cp:lastModifiedBy>
  <cp:lastPrinted>2023-03-29T13:56:28Z</cp:lastPrinted>
  <dcterms:created xsi:type="dcterms:W3CDTF">2013-03-19T16:38:19Z</dcterms:created>
  <dcterms:modified xsi:type="dcterms:W3CDTF">2023-04-04T06:34:21Z</dcterms:modified>
</cp:coreProperties>
</file>