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N:\puk-inwestycje\Przetargi_2019\Do zamieszczenia na stronie PUK\"/>
    </mc:Choice>
  </mc:AlternateContent>
  <xr:revisionPtr revIDLastSave="0" documentId="13_ncr:1_{AD128612-0A1C-4058-95A6-757ACA164FA1}" xr6:coauthVersionLast="43" xr6:coauthVersionMax="43" xr10:uidLastSave="{00000000-0000-0000-0000-000000000000}"/>
  <bookViews>
    <workbookView xWindow="-54" yWindow="-54" windowWidth="26191" windowHeight="16410" autoFilterDateGrouping="0" xr2:uid="{00000000-000D-0000-FFFF-FFFF00000000}"/>
  </bookViews>
  <sheets>
    <sheet name="Przedmiar" sheetId="5" r:id="rId1"/>
  </sheets>
  <definedNames>
    <definedName name="_xlnm._FilterDatabase" localSheetId="0" hidden="1">Przedmiar!$A$5:$G$402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9" i="5" l="1"/>
  <c r="G398" i="5"/>
  <c r="G397" i="5"/>
  <c r="G396" i="5"/>
  <c r="G395" i="5"/>
  <c r="G394" i="5"/>
  <c r="G391" i="5"/>
  <c r="G390" i="5"/>
  <c r="G389" i="5"/>
  <c r="G388" i="5"/>
  <c r="G385" i="5"/>
  <c r="G384" i="5"/>
  <c r="G380" i="5"/>
  <c r="G379" i="5"/>
  <c r="G378" i="5"/>
  <c r="G377" i="5" s="1"/>
  <c r="G376" i="5"/>
  <c r="G375" i="5"/>
  <c r="G374" i="5"/>
  <c r="G373" i="5"/>
  <c r="G370" i="5"/>
  <c r="G369" i="5" s="1"/>
  <c r="G368" i="5" s="1"/>
  <c r="G365" i="5"/>
  <c r="G364" i="5"/>
  <c r="G363" i="5"/>
  <c r="G362" i="5"/>
  <c r="G360" i="5"/>
  <c r="G359" i="5"/>
  <c r="G358" i="5"/>
  <c r="G357" i="5"/>
  <c r="G356" i="5"/>
  <c r="G353" i="5"/>
  <c r="G352" i="5"/>
  <c r="G350" i="5"/>
  <c r="G349" i="5"/>
  <c r="G348" i="5"/>
  <c r="G347" i="5"/>
  <c r="G346" i="5"/>
  <c r="G344" i="5"/>
  <c r="G343" i="5"/>
  <c r="G342" i="5"/>
  <c r="G341" i="5"/>
  <c r="G340" i="5"/>
  <c r="G339" i="5"/>
  <c r="G338" i="5"/>
  <c r="G337" i="5"/>
  <c r="G335" i="5"/>
  <c r="G334" i="5"/>
  <c r="G333" i="5"/>
  <c r="G332" i="5"/>
  <c r="G331" i="5"/>
  <c r="G330" i="5"/>
  <c r="G329" i="5"/>
  <c r="G327" i="5"/>
  <c r="G326" i="5"/>
  <c r="G325" i="5"/>
  <c r="G324" i="5"/>
  <c r="G323" i="5"/>
  <c r="G322" i="5"/>
  <c r="G321" i="5"/>
  <c r="G320" i="5"/>
  <c r="G318" i="5"/>
  <c r="G317" i="5"/>
  <c r="G316" i="5"/>
  <c r="G315" i="5"/>
  <c r="G314" i="5"/>
  <c r="G313" i="5"/>
  <c r="G312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3" i="5"/>
  <c r="G292" i="5"/>
  <c r="G289" i="5"/>
  <c r="G288" i="5"/>
  <c r="G287" i="5"/>
  <c r="G286" i="5"/>
  <c r="G285" i="5"/>
  <c r="G284" i="5"/>
  <c r="G283" i="5"/>
  <c r="G279" i="5"/>
  <c r="G278" i="5"/>
  <c r="G277" i="5"/>
  <c r="G276" i="5"/>
  <c r="G275" i="5"/>
  <c r="G274" i="5"/>
  <c r="G272" i="5"/>
  <c r="G271" i="5"/>
  <c r="G270" i="5"/>
  <c r="G269" i="5"/>
  <c r="G266" i="5"/>
  <c r="G265" i="5"/>
  <c r="G264" i="5"/>
  <c r="G262" i="5"/>
  <c r="G261" i="5"/>
  <c r="G259" i="5"/>
  <c r="G258" i="5"/>
  <c r="G257" i="5"/>
  <c r="G256" i="5"/>
  <c r="G255" i="5"/>
  <c r="G254" i="5"/>
  <c r="G253" i="5"/>
  <c r="G250" i="5"/>
  <c r="G249" i="5"/>
  <c r="G248" i="5" s="1"/>
  <c r="G247" i="5" s="1"/>
  <c r="G246" i="5"/>
  <c r="G245" i="5"/>
  <c r="G244" i="5"/>
  <c r="G243" i="5"/>
  <c r="G242" i="5"/>
  <c r="G241" i="5"/>
  <c r="G240" i="5"/>
  <c r="G239" i="5"/>
  <c r="G238" i="5"/>
  <c r="G234" i="5"/>
  <c r="G233" i="5"/>
  <c r="G231" i="5"/>
  <c r="G230" i="5"/>
  <c r="G227" i="5"/>
  <c r="G226" i="5"/>
  <c r="G225" i="5"/>
  <c r="G223" i="5"/>
  <c r="G222" i="5"/>
  <c r="G221" i="5"/>
  <c r="G219" i="5"/>
  <c r="G218" i="5"/>
  <c r="G217" i="5"/>
  <c r="G216" i="5"/>
  <c r="G215" i="5"/>
  <c r="G212" i="5"/>
  <c r="G211" i="5"/>
  <c r="G208" i="5"/>
  <c r="G207" i="5"/>
  <c r="G206" i="5"/>
  <c r="G205" i="5"/>
  <c r="G204" i="5"/>
  <c r="G198" i="5"/>
  <c r="G197" i="5" s="1"/>
  <c r="G196" i="5" s="1"/>
  <c r="G195" i="5"/>
  <c r="G194" i="5"/>
  <c r="G192" i="5"/>
  <c r="G191" i="5"/>
  <c r="G190" i="5"/>
  <c r="G189" i="5"/>
  <c r="G188" i="5"/>
  <c r="G187" i="5"/>
  <c r="G184" i="5"/>
  <c r="G183" i="5" s="1"/>
  <c r="G182" i="5" s="1"/>
  <c r="G181" i="5"/>
  <c r="G180" i="5"/>
  <c r="G176" i="5"/>
  <c r="G175" i="5" s="1"/>
  <c r="G174" i="5" s="1"/>
  <c r="G173" i="5"/>
  <c r="G172" i="5" s="1"/>
  <c r="G171" i="5"/>
  <c r="G170" i="5"/>
  <c r="G169" i="5"/>
  <c r="G167" i="5"/>
  <c r="G166" i="5"/>
  <c r="G165" i="5"/>
  <c r="G164" i="5"/>
  <c r="G163" i="5"/>
  <c r="G160" i="5"/>
  <c r="G159" i="5" s="1"/>
  <c r="G158" i="5" s="1"/>
  <c r="G157" i="5"/>
  <c r="G156" i="5"/>
  <c r="G151" i="5"/>
  <c r="G150" i="5"/>
  <c r="G149" i="5"/>
  <c r="G148" i="5"/>
  <c r="G146" i="5"/>
  <c r="G145" i="5"/>
  <c r="G144" i="5"/>
  <c r="G143" i="5"/>
  <c r="G142" i="5"/>
  <c r="G139" i="5"/>
  <c r="G138" i="5"/>
  <c r="G136" i="5"/>
  <c r="G135" i="5"/>
  <c r="G134" i="5"/>
  <c r="G133" i="5"/>
  <c r="G132" i="5"/>
  <c r="G131" i="5"/>
  <c r="G130" i="5"/>
  <c r="G128" i="5"/>
  <c r="G127" i="5"/>
  <c r="G126" i="5"/>
  <c r="G125" i="5"/>
  <c r="G124" i="5"/>
  <c r="G122" i="5"/>
  <c r="G121" i="5"/>
  <c r="G120" i="5"/>
  <c r="G119" i="5"/>
  <c r="G117" i="5"/>
  <c r="G116" i="5"/>
  <c r="G115" i="5"/>
  <c r="G114" i="5"/>
  <c r="G113" i="5"/>
  <c r="G112" i="5"/>
  <c r="G111" i="5"/>
  <c r="G110" i="5"/>
  <c r="G108" i="5"/>
  <c r="G107" i="5"/>
  <c r="G106" i="5"/>
  <c r="G105" i="5"/>
  <c r="G104" i="5"/>
  <c r="G103" i="5"/>
  <c r="G102" i="5"/>
  <c r="G101" i="5"/>
  <c r="G100" i="5"/>
  <c r="G99" i="5"/>
  <c r="G98" i="5"/>
  <c r="G95" i="5"/>
  <c r="G94" i="5"/>
  <c r="G91" i="5"/>
  <c r="G90" i="5"/>
  <c r="G89" i="5"/>
  <c r="G88" i="5"/>
  <c r="G87" i="5"/>
  <c r="G86" i="5"/>
  <c r="G85" i="5"/>
  <c r="G81" i="5"/>
  <c r="G80" i="5"/>
  <c r="G79" i="5"/>
  <c r="G78" i="5"/>
  <c r="G76" i="5"/>
  <c r="G75" i="5"/>
  <c r="G74" i="5"/>
  <c r="G73" i="5"/>
  <c r="G70" i="5"/>
  <c r="G69" i="5"/>
  <c r="G67" i="5"/>
  <c r="G66" i="5"/>
  <c r="G64" i="5"/>
  <c r="G63" i="5"/>
  <c r="G62" i="5"/>
  <c r="G61" i="5"/>
  <c r="G60" i="5"/>
  <c r="G59" i="5"/>
  <c r="G58" i="5"/>
  <c r="G55" i="5"/>
  <c r="G54" i="5"/>
  <c r="G51" i="5"/>
  <c r="G50" i="5"/>
  <c r="G49" i="5"/>
  <c r="G48" i="5"/>
  <c r="G47" i="5"/>
  <c r="G46" i="5"/>
  <c r="G45" i="5"/>
  <c r="G41" i="5"/>
  <c r="G40" i="5"/>
  <c r="G38" i="5"/>
  <c r="G37" i="5"/>
  <c r="G34" i="5"/>
  <c r="G33" i="5"/>
  <c r="G32" i="5"/>
  <c r="G30" i="5"/>
  <c r="G29" i="5"/>
  <c r="G28" i="5"/>
  <c r="G26" i="5"/>
  <c r="G25" i="5"/>
  <c r="G24" i="5"/>
  <c r="G23" i="5"/>
  <c r="G22" i="5"/>
  <c r="G19" i="5"/>
  <c r="G18" i="5"/>
  <c r="G15" i="5"/>
  <c r="G14" i="5"/>
  <c r="G13" i="5"/>
  <c r="G12" i="5"/>
  <c r="G11" i="5"/>
  <c r="G39" i="5" l="1"/>
  <c r="G27" i="5"/>
  <c r="G383" i="5"/>
  <c r="G382" i="5" s="1"/>
  <c r="G17" i="5"/>
  <c r="G16" i="5" s="1"/>
  <c r="G193" i="5"/>
  <c r="G229" i="5"/>
  <c r="G168" i="5"/>
  <c r="G53" i="5"/>
  <c r="G52" i="5" s="1"/>
  <c r="G273" i="5"/>
  <c r="G311" i="5"/>
  <c r="G328" i="5"/>
  <c r="G345" i="5"/>
  <c r="G361" i="5"/>
  <c r="G57" i="5"/>
  <c r="G72" i="5"/>
  <c r="G84" i="5"/>
  <c r="G83" i="5" s="1"/>
  <c r="G118" i="5"/>
  <c r="G162" i="5"/>
  <c r="G179" i="5"/>
  <c r="G178" i="5" s="1"/>
  <c r="G186" i="5"/>
  <c r="G220" i="5"/>
  <c r="G232" i="5"/>
  <c r="G21" i="5"/>
  <c r="G77" i="5"/>
  <c r="G109" i="5"/>
  <c r="G123" i="5"/>
  <c r="G137" i="5"/>
  <c r="G203" i="5"/>
  <c r="G202" i="5" s="1"/>
  <c r="G210" i="5"/>
  <c r="G209" i="5" s="1"/>
  <c r="G214" i="5"/>
  <c r="G224" i="5"/>
  <c r="G260" i="5"/>
  <c r="G372" i="5"/>
  <c r="G371" i="5" s="1"/>
  <c r="G367" i="5" s="1"/>
  <c r="G10" i="5"/>
  <c r="G9" i="5" s="1"/>
  <c r="G65" i="5"/>
  <c r="G31" i="5"/>
  <c r="G141" i="5"/>
  <c r="G237" i="5"/>
  <c r="G236" i="5" s="1"/>
  <c r="G268" i="5"/>
  <c r="G282" i="5"/>
  <c r="G281" i="5" s="1"/>
  <c r="G355" i="5"/>
  <c r="G387" i="5"/>
  <c r="G386" i="5" s="1"/>
  <c r="G393" i="5"/>
  <c r="G392" i="5" s="1"/>
  <c r="G252" i="5"/>
  <c r="G295" i="5"/>
  <c r="G336" i="5"/>
  <c r="G36" i="5"/>
  <c r="G44" i="5"/>
  <c r="G43" i="5" s="1"/>
  <c r="G68" i="5"/>
  <c r="G93" i="5"/>
  <c r="G92" i="5" s="1"/>
  <c r="G97" i="5"/>
  <c r="G129" i="5"/>
  <c r="G147" i="5"/>
  <c r="G155" i="5"/>
  <c r="G154" i="5" s="1"/>
  <c r="G263" i="5"/>
  <c r="G291" i="5"/>
  <c r="G290" i="5" s="1"/>
  <c r="G319" i="5"/>
  <c r="G351" i="5"/>
  <c r="G35" i="5" l="1"/>
  <c r="G354" i="5"/>
  <c r="G228" i="5"/>
  <c r="G140" i="5"/>
  <c r="G185" i="5"/>
  <c r="G177" i="5" s="1"/>
  <c r="G267" i="5"/>
  <c r="G56" i="5"/>
  <c r="G213" i="5"/>
  <c r="G161" i="5"/>
  <c r="G153" i="5" s="1"/>
  <c r="G96" i="5"/>
  <c r="G71" i="5"/>
  <c r="G251" i="5"/>
  <c r="G381" i="5"/>
  <c r="G366" i="5" s="1"/>
  <c r="G20" i="5"/>
  <c r="G294" i="5"/>
  <c r="G235" i="5" l="1"/>
  <c r="G82" i="5"/>
  <c r="G8" i="5"/>
  <c r="G280" i="5"/>
  <c r="G201" i="5"/>
  <c r="G42" i="5"/>
  <c r="G152" i="5"/>
  <c r="G200" i="5" l="1"/>
  <c r="G199" i="5" s="1"/>
  <c r="G7" i="5"/>
  <c r="G6" i="5" s="1"/>
  <c r="G400" i="5" l="1"/>
  <c r="G402" i="5" s="1"/>
  <c r="G401" i="5" l="1"/>
</calcChain>
</file>

<file path=xl/sharedStrings.xml><?xml version="1.0" encoding="utf-8"?>
<sst xmlns="http://schemas.openxmlformats.org/spreadsheetml/2006/main" count="1714" uniqueCount="629">
  <si>
    <t/>
  </si>
  <si>
    <t>Podstawa</t>
  </si>
  <si>
    <t>Opis</t>
  </si>
  <si>
    <t>Jedn.</t>
  </si>
  <si>
    <t>Ilość</t>
  </si>
  <si>
    <t>Grupa</t>
  </si>
  <si>
    <t>1</t>
  </si>
  <si>
    <t>Zadanie 1 - od ul. Krakowskiej do Wiśniowej</t>
  </si>
  <si>
    <t>1.1</t>
  </si>
  <si>
    <t>Zakres PUK Michałowice</t>
  </si>
  <si>
    <t>1.1.1</t>
  </si>
  <si>
    <t>Część 1.1. Kanał MI2 (MI2.28 - MI2.38)</t>
  </si>
  <si>
    <t>1.1.1.1</t>
  </si>
  <si>
    <t>Roboty pomiarowe i przygotowawcze</t>
  </si>
  <si>
    <t>Element</t>
  </si>
  <si>
    <t>1.1.1.1.1</t>
  </si>
  <si>
    <t>Roboty przygotowawcze</t>
  </si>
  <si>
    <t>KNNR 1/111/1</t>
  </si>
  <si>
    <t>km</t>
  </si>
  <si>
    <t>Roboty pomiarowe przy liniowych robotach ziemnych, trasa dróg w terenie równinnym</t>
  </si>
  <si>
    <t>2</t>
  </si>
  <si>
    <t>AT 3/101/2</t>
  </si>
  <si>
    <t>m</t>
  </si>
  <si>
    <t>Roboty remontowe, nawierzchnie bitumiczne, cięcie na głębokość 6-10·cm</t>
  </si>
  <si>
    <t>3</t>
  </si>
  <si>
    <t>KNNR 6/802/4</t>
  </si>
  <si>
    <t>m2</t>
  </si>
  <si>
    <t>4</t>
  </si>
  <si>
    <t>KNNR 6/801/2</t>
  </si>
  <si>
    <t>Rozebranie podbudowy, z kruszywa, grubość 15·cm, mechanicznie</t>
  </si>
  <si>
    <t>5</t>
  </si>
  <si>
    <t>KNR 404/1103/4</t>
  </si>
  <si>
    <t>m3</t>
  </si>
  <si>
    <t>Wywiezienie gruzu z terenu rozbiórki przy mechanicznym załadowaniu i wyładowaniu, transport samochodem samowyładowczym na odległość 1 km</t>
  </si>
  <si>
    <t>1.1.1.2</t>
  </si>
  <si>
    <t>Roboty ziemne</t>
  </si>
  <si>
    <t>1.1.1.2.1</t>
  </si>
  <si>
    <t>Wykopy</t>
  </si>
  <si>
    <t>6</t>
  </si>
  <si>
    <t>Kalkulacja indywidualna</t>
  </si>
  <si>
    <t>Wykopy oraz przekopy wykonywane koparkami na odkład</t>
  </si>
  <si>
    <t>7</t>
  </si>
  <si>
    <t>Roboty ziemne wykonywane koparkami, z transportem urobku samochodami samowyładowczymi</t>
  </si>
  <si>
    <t>1.1.1.3</t>
  </si>
  <si>
    <t>Roboty montażowe</t>
  </si>
  <si>
    <t>1.1.1.3.1</t>
  </si>
  <si>
    <t>Kanał sanitarny</t>
  </si>
  <si>
    <t>8</t>
  </si>
  <si>
    <t>KNNR 4/1411/3</t>
  </si>
  <si>
    <t>Podłoża pod kanały i obiekty z materiałów sypkich, grubość 20·cm</t>
  </si>
  <si>
    <t>9</t>
  </si>
  <si>
    <t>KNNR 4/1308/3</t>
  </si>
  <si>
    <t>Kanały z rur typu PVC łączone na wcisk, Fi·200·mm</t>
  </si>
  <si>
    <t>10</t>
  </si>
  <si>
    <t>Zasyp kanału piaskiem do wysokości rury</t>
  </si>
  <si>
    <t>11</t>
  </si>
  <si>
    <t>12</t>
  </si>
  <si>
    <t>KNR 218/804/2 (4)</t>
  </si>
  <si>
    <t>Próba szczelności kanałów rurowych, kanał Dn·200·mm</t>
  </si>
  <si>
    <t>1.1.1.3.2</t>
  </si>
  <si>
    <t>Uzbrojenie sieci - studnie</t>
  </si>
  <si>
    <t>13</t>
  </si>
  <si>
    <t>szt</t>
  </si>
  <si>
    <t>Studzienki kanalizacyjne systemowe z polietylenu Dn1000, łączone na uszczelkę gumową - w terenach utwardzonych (włazy cieżkie)</t>
  </si>
  <si>
    <t>14</t>
  </si>
  <si>
    <t>Włączenie kaskadowa kanału bocznego (trójnik, kolano, króćce - średnia wysokość kaskady -1,0m)</t>
  </si>
  <si>
    <t>15</t>
  </si>
  <si>
    <t>KNNR 4/1412/2 analogia</t>
  </si>
  <si>
    <t>Otuliny betonowe kanałów, otulina - obetonowanie kaskady</t>
  </si>
  <si>
    <t>1.1.1.3.3</t>
  </si>
  <si>
    <t>Skrzyżowania z uzbrojeniem podziemnym</t>
  </si>
  <si>
    <t>16</t>
  </si>
  <si>
    <t>kpl</t>
  </si>
  <si>
    <t>Montaż i demontaż konstrukcji podwieszeń kabli energetycznych i telekomunikacyjnych, rurociągów gazowych i wodociągowych - lokalizacja, montaż, demontaż - element rozpiętości do 4·m</t>
  </si>
  <si>
    <t>17</t>
  </si>
  <si>
    <t>Rura osłonowa PVC fi 315 na skrzyżowaniach z siecią gazową</t>
  </si>
  <si>
    <t>18</t>
  </si>
  <si>
    <t>KNNRW 9/814/2</t>
  </si>
  <si>
    <t>Zabezpieczenie istniejących kabli energetycznych, rury ochronne dwudzielne PVC, do Fi·200·mm</t>
  </si>
  <si>
    <t>1.1.1.4</t>
  </si>
  <si>
    <t>Zasyp wykopów i oddtworzenie dróg</t>
  </si>
  <si>
    <t>1.1.1.4.1</t>
  </si>
  <si>
    <t>Zasyp wykopów</t>
  </si>
  <si>
    <t>19</t>
  </si>
  <si>
    <t>KNNR 1/214/5 (1)</t>
  </si>
  <si>
    <t>Zasypanie wykopów fundamentowych podłużnych, punktowych, rowów, wykopów obiektowych, ubijaki, grubość w stanie luźnym 25·cm, kategoria gruntu III-IV</t>
  </si>
  <si>
    <t>20</t>
  </si>
  <si>
    <t>Kalkulacja własna</t>
  </si>
  <si>
    <t>Pospółka do zasypu ponad warstwy obsypki - wymiana gruntu</t>
  </si>
  <si>
    <t>1.1.1.4.2</t>
  </si>
  <si>
    <t>Oddtworzenie nawierzchni</t>
  </si>
  <si>
    <t>21</t>
  </si>
  <si>
    <t>22</t>
  </si>
  <si>
    <t>KNNR 6/113/5</t>
  </si>
  <si>
    <t>Podbudowy z kruszyw łamanych, warstwa górna, po zagęszczeniu 10·cm</t>
  </si>
  <si>
    <t>1.1.2</t>
  </si>
  <si>
    <t>Część 1.2. Kanały boczne MI2 (MI2.28 - MI2.38)</t>
  </si>
  <si>
    <t>1.1.2.1</t>
  </si>
  <si>
    <t>1.1.2.1.1</t>
  </si>
  <si>
    <t>23</t>
  </si>
  <si>
    <t>24</t>
  </si>
  <si>
    <t>KNNR 1/113/1</t>
  </si>
  <si>
    <t>Usunięcie warstwy ziemi urodzajnej (humusu) za pomocą spycharek, grubość warstwy do 15·cm</t>
  </si>
  <si>
    <t>25</t>
  </si>
  <si>
    <t>KNNR 6/802/2</t>
  </si>
  <si>
    <t>Rozebranie nawierzchni, tłuczeń grubość 15·cm, mechanicznie</t>
  </si>
  <si>
    <t>26</t>
  </si>
  <si>
    <t>27</t>
  </si>
  <si>
    <t>28</t>
  </si>
  <si>
    <t>29</t>
  </si>
  <si>
    <t>1.1.2.2</t>
  </si>
  <si>
    <t>1.1.2.2.1</t>
  </si>
  <si>
    <t>30</t>
  </si>
  <si>
    <t>31</t>
  </si>
  <si>
    <t>1.1.2.3</t>
  </si>
  <si>
    <t>1.1.2.3.1</t>
  </si>
  <si>
    <t>32</t>
  </si>
  <si>
    <t>33</t>
  </si>
  <si>
    <t>KNNR 4/1308/2</t>
  </si>
  <si>
    <t>Kanały z rur typu PVC łączone na wcisk, Fi·160·mm</t>
  </si>
  <si>
    <t>34</t>
  </si>
  <si>
    <t>35</t>
  </si>
  <si>
    <t>36</t>
  </si>
  <si>
    <t>37</t>
  </si>
  <si>
    <t>KNR 218/804/1 (4)</t>
  </si>
  <si>
    <t>Próba szczelności kanałów rurowych, kanał Dn·150·mm</t>
  </si>
  <si>
    <t>38</t>
  </si>
  <si>
    <t>1.1.2.3.2</t>
  </si>
  <si>
    <t>39</t>
  </si>
  <si>
    <t>40</t>
  </si>
  <si>
    <t>1.1.2.3.3</t>
  </si>
  <si>
    <t>41</t>
  </si>
  <si>
    <t>42</t>
  </si>
  <si>
    <t>1.1.2.4</t>
  </si>
  <si>
    <t>1.1.2.4.1</t>
  </si>
  <si>
    <t>43</t>
  </si>
  <si>
    <t>KNNR 1/214/2 (1)</t>
  </si>
  <si>
    <t>Zasypanie wykopów fundamentowych podłużnych, punktowych, rowów, wykopów obiektowych, spycharki, grubość w stanie luźnym 30·cm, kategoria gruntu III-IV</t>
  </si>
  <si>
    <t>44</t>
  </si>
  <si>
    <t>KNNR 1/526/1</t>
  </si>
  <si>
    <t>Rozścielenie ziemi urodzajnej (humusu) spycharką, teren płaski</t>
  </si>
  <si>
    <t>45</t>
  </si>
  <si>
    <t>KNR 221/218/1</t>
  </si>
  <si>
    <t>46</t>
  </si>
  <si>
    <t>1.1.2.4.2</t>
  </si>
  <si>
    <t>47</t>
  </si>
  <si>
    <t>KNNR 6/113/2</t>
  </si>
  <si>
    <t>Podbudowy z kruszyw łamanych, warstwa dolna, po zagęszczeniu 20·cm</t>
  </si>
  <si>
    <t>48</t>
  </si>
  <si>
    <t>KNNR 6/204/5</t>
  </si>
  <si>
    <t>Nawierzchnie z kamienia tłuczonego, warstwa górna, po uwałowaniu 10·cm</t>
  </si>
  <si>
    <t>49</t>
  </si>
  <si>
    <t>50</t>
  </si>
  <si>
    <t>1.1.3</t>
  </si>
  <si>
    <t>Część 1.3. Sieć wodociągowa</t>
  </si>
  <si>
    <t>1.1.3.1</t>
  </si>
  <si>
    <t>1.1.3.1.1</t>
  </si>
  <si>
    <t>51</t>
  </si>
  <si>
    <t>52</t>
  </si>
  <si>
    <t>53</t>
  </si>
  <si>
    <t>54</t>
  </si>
  <si>
    <t>55</t>
  </si>
  <si>
    <t>56</t>
  </si>
  <si>
    <t>57</t>
  </si>
  <si>
    <t>1.1.3.2</t>
  </si>
  <si>
    <t>1.1.3.2.1</t>
  </si>
  <si>
    <t>58</t>
  </si>
  <si>
    <t>59</t>
  </si>
  <si>
    <t>1.1.3.3</t>
  </si>
  <si>
    <t>1.1.3.3.1</t>
  </si>
  <si>
    <t>Montaż wodociagu</t>
  </si>
  <si>
    <t>60</t>
  </si>
  <si>
    <t>61</t>
  </si>
  <si>
    <t>KNNR 4/1009/3 (1)</t>
  </si>
  <si>
    <t>Montaż rurociągów z rur polietylenowych (PE, PEHD), Fi·90·mm</t>
  </si>
  <si>
    <t>62</t>
  </si>
  <si>
    <t>KNNR 4/1009/4 (1)</t>
  </si>
  <si>
    <t>Montaż rurociągów z rur polietylenowych (PE, PEHD), Fi·110·mm</t>
  </si>
  <si>
    <t>63</t>
  </si>
  <si>
    <t>KNNR 4/1010/4 (2)</t>
  </si>
  <si>
    <t>złącze</t>
  </si>
  <si>
    <t>Połączenie rur polietylenowych, ciśnieniowych PE, PEHD metodą zgrzewania czołowego, Fi 110·mm, z agregatem</t>
  </si>
  <si>
    <t>64</t>
  </si>
  <si>
    <t>65</t>
  </si>
  <si>
    <t>66</t>
  </si>
  <si>
    <t>KNRW 219/102/1 analogia</t>
  </si>
  <si>
    <t>Oznakowanie trasy wodociągu ułożonego w ziemi</t>
  </si>
  <si>
    <t>67</t>
  </si>
  <si>
    <t>KNNR 4/1606/1</t>
  </si>
  <si>
    <t>próba</t>
  </si>
  <si>
    <t>Próba wodna szczelności sieci wodociągowych z rur typu HOBAS, PCW, PVC, PE, PEHD, (rurociąg 200·m) Dn·90-110·mm</t>
  </si>
  <si>
    <t>68</t>
  </si>
  <si>
    <t>KNNR 4/1692/4 (2)</t>
  </si>
  <si>
    <t>10 mb</t>
  </si>
  <si>
    <t>Nakłady dodatkowe za każde 10m rurociągu ponad 200/500·m dla prób szczelności, Dn 100·mm, rury PVC, PE, PEHD, HOBAS</t>
  </si>
  <si>
    <t>69</t>
  </si>
  <si>
    <t>KNNR 4/1611/1</t>
  </si>
  <si>
    <t>odcinek</t>
  </si>
  <si>
    <t>Dezynfekcja rurociągów sieci wodociągowej, (rurociąg 200·m) Dn·do 150·mm</t>
  </si>
  <si>
    <t>70</t>
  </si>
  <si>
    <t>KNNR 4/1691/4</t>
  </si>
  <si>
    <t>Nakłady dodatkowe za każde 10m rurociągu ponad 200/500·m dla dezynfekcji i płukania przewodów, Dn 100·mm</t>
  </si>
  <si>
    <t>1.1.3.3.2</t>
  </si>
  <si>
    <t>Węzeł W7, W8, W10</t>
  </si>
  <si>
    <t>71</t>
  </si>
  <si>
    <t>KNNR 4/1014/3</t>
  </si>
  <si>
    <t>Kształtki żeliwne ciśnieniowe kołnierzowe, Fi·100·mm - kołnierz specjalny</t>
  </si>
  <si>
    <t>72</t>
  </si>
  <si>
    <t>Kształtki żeliwne ciśnieniowe kołnierzowe, Fi·100·mm - trójnik redukcyjny</t>
  </si>
  <si>
    <t>73</t>
  </si>
  <si>
    <t>KNNR 4/1105/2</t>
  </si>
  <si>
    <t>Zasuwy żeliwne klinowe owalne kołnierzowe z obudową, Fi·80·mm</t>
  </si>
  <si>
    <t>74</t>
  </si>
  <si>
    <t>KNNR 4/1012/1 (6)</t>
  </si>
  <si>
    <t>Montaż kształtek ciśnieniowych PE, PEHD o łączeniach zgrzewano-kołnierzowych (tuleje kołnierzowe na luźny kołnierz), Fi·90·mm, PE-HD</t>
  </si>
  <si>
    <t>75</t>
  </si>
  <si>
    <t>KNNR 4/1012/2 (2)</t>
  </si>
  <si>
    <t>Montaż kształtek ciśnieniowych PE, PEHD o łączeniach zgrzewano-kołnierzowych (tuleje kołnierzowe na luźny kołnierz), Fi·110·mm, PE-HD</t>
  </si>
  <si>
    <t>76</t>
  </si>
  <si>
    <t>KNNR 4/1010/3 (2)</t>
  </si>
  <si>
    <t>Połączenie rur polietylenowych, ciśnieniowych PE, PEHD metodą zgrzewania czołowego, Fi 90·mm, z agregatem</t>
  </si>
  <si>
    <t>77</t>
  </si>
  <si>
    <t>78</t>
  </si>
  <si>
    <t>Bloki oporowe na sieci wodociągowej prefabrykowane lub wylewane na mokro</t>
  </si>
  <si>
    <t>1.1.3.3.3</t>
  </si>
  <si>
    <t>Węzeł W11</t>
  </si>
  <si>
    <t>79</t>
  </si>
  <si>
    <t>KNNR 4/1014/1</t>
  </si>
  <si>
    <t>Kształtki żeliwne ciśnieniowe kołnierzowe, Fi·50·mm</t>
  </si>
  <si>
    <t>80</t>
  </si>
  <si>
    <t>Kształtki żeliwne ciśnieniowe kołnierzowe, Fi·100·mm</t>
  </si>
  <si>
    <t>81</t>
  </si>
  <si>
    <t>KNNR 4/1105/1</t>
  </si>
  <si>
    <t>Zasuwy żeliwne klinowe owalne kołnierzowe z obudową, Fi·50·mm</t>
  </si>
  <si>
    <t>82</t>
  </si>
  <si>
    <t>1.1.3.3.4</t>
  </si>
  <si>
    <t>Węzeł W9 - Hydrant na rurociągu D110</t>
  </si>
  <si>
    <t>83</t>
  </si>
  <si>
    <t>84</t>
  </si>
  <si>
    <t>85</t>
  </si>
  <si>
    <t>86</t>
  </si>
  <si>
    <t>KNNR 4/1119/3</t>
  </si>
  <si>
    <t>Hydranty pożarowe i zdroje uliczne, nadziemne Fi·80·mm</t>
  </si>
  <si>
    <t>87</t>
  </si>
  <si>
    <t>1.1.3.3.5</t>
  </si>
  <si>
    <t>Węzeł W12 - Hydrant na rurociągu D110</t>
  </si>
  <si>
    <t>88</t>
  </si>
  <si>
    <t>89</t>
  </si>
  <si>
    <t>90</t>
  </si>
  <si>
    <t>91</t>
  </si>
  <si>
    <t>92</t>
  </si>
  <si>
    <t>KNNR 4/1105/3</t>
  </si>
  <si>
    <t>Zasuwy żeliwne klinowe owalne kołnierzowe z obudową, Fi·100·mm</t>
  </si>
  <si>
    <t>93</t>
  </si>
  <si>
    <t>94</t>
  </si>
  <si>
    <t>1.1.3.3.6</t>
  </si>
  <si>
    <t>95</t>
  </si>
  <si>
    <t>96</t>
  </si>
  <si>
    <t>1.1.3.4</t>
  </si>
  <si>
    <t>1.1.3.4.1</t>
  </si>
  <si>
    <t>97</t>
  </si>
  <si>
    <t>98</t>
  </si>
  <si>
    <t>99</t>
  </si>
  <si>
    <t>100</t>
  </si>
  <si>
    <t>101</t>
  </si>
  <si>
    <t>1.1.3.4.2</t>
  </si>
  <si>
    <t>102</t>
  </si>
  <si>
    <t>103</t>
  </si>
  <si>
    <t>104</t>
  </si>
  <si>
    <t>105</t>
  </si>
  <si>
    <t>1.2</t>
  </si>
  <si>
    <t>Zakres Gmina Michałowice</t>
  </si>
  <si>
    <t>1.2.1</t>
  </si>
  <si>
    <t>Część 1.4. Kanalizacja deszczowa</t>
  </si>
  <si>
    <t>1.2.1.1</t>
  </si>
  <si>
    <t>1.2.1.1.1</t>
  </si>
  <si>
    <t>106</t>
  </si>
  <si>
    <t>107</t>
  </si>
  <si>
    <t>1.2.1.2</t>
  </si>
  <si>
    <t>1.2.1.2.1</t>
  </si>
  <si>
    <t>108</t>
  </si>
  <si>
    <t>1.2.1.3</t>
  </si>
  <si>
    <t>1.2.1.3.1</t>
  </si>
  <si>
    <t>Kanał deszczowy</t>
  </si>
  <si>
    <t>109</t>
  </si>
  <si>
    <t>110</t>
  </si>
  <si>
    <t>KNNR 4/1307/3</t>
  </si>
  <si>
    <t>Kanały z rur polietylenowych typu WEHOLITE-SPIRO, Dn·400·mm</t>
  </si>
  <si>
    <t>111</t>
  </si>
  <si>
    <t>112</t>
  </si>
  <si>
    <t>113</t>
  </si>
  <si>
    <t>1.2.1.3.2</t>
  </si>
  <si>
    <t>114</t>
  </si>
  <si>
    <t>KNNR 4/1413/1 (1) analogia</t>
  </si>
  <si>
    <t>Studnie rewizyjne z kręgów betonowych w gotowym wykopie, Fi·1000·mm, głębokość 3·m</t>
  </si>
  <si>
    <t>115</t>
  </si>
  <si>
    <t>KNNR 4/1413/2</t>
  </si>
  <si>
    <t>0.5 m</t>
  </si>
  <si>
    <t>Studnie rewizyjne z kręgów betonowych w gotowym wykopie, Fi·1000·mm, za każde 0,5·m różnicy głębokości</t>
  </si>
  <si>
    <t>116</t>
  </si>
  <si>
    <t>KNNR 4/1424/2</t>
  </si>
  <si>
    <t>Studzienki ściekowe uliczne i podwórzowe, Fi·500·mm, z osadnikiem bez syfonu</t>
  </si>
  <si>
    <t>1.2.1.3.3</t>
  </si>
  <si>
    <t>117</t>
  </si>
  <si>
    <t>1.2.1.4</t>
  </si>
  <si>
    <t>1.2.1.4.1</t>
  </si>
  <si>
    <t>118</t>
  </si>
  <si>
    <t>1.2.2</t>
  </si>
  <si>
    <t>Część 1.5. Chodnik</t>
  </si>
  <si>
    <t>1.2.2.1</t>
  </si>
  <si>
    <t>1.2.2.1.1</t>
  </si>
  <si>
    <t>Prace przygotowawcze</t>
  </si>
  <si>
    <t>119</t>
  </si>
  <si>
    <t>120</t>
  </si>
  <si>
    <t>1.2.2.2</t>
  </si>
  <si>
    <t>1.2.2.2.1</t>
  </si>
  <si>
    <t>121</t>
  </si>
  <si>
    <t>KNNR 1/209/6</t>
  </si>
  <si>
    <t>Wykopy oraz przekopy wykonywane koparkami przedsiębiernymi na odkład, koparka 0,40·m3, grunt kategorii III</t>
  </si>
  <si>
    <t>1.2.2.3</t>
  </si>
  <si>
    <t>1.2.2.3.1</t>
  </si>
  <si>
    <t>Wykonanie chodnika</t>
  </si>
  <si>
    <t>122</t>
  </si>
  <si>
    <t>KNNR 6/403/3</t>
  </si>
  <si>
    <t>Krawężniki wraz z wykonaniem ław, betonowe wystające 15x30·cm, ława betonowa, podsypka cementowo-piaskowa</t>
  </si>
  <si>
    <t>123</t>
  </si>
  <si>
    <t>KNNR 6/404/5</t>
  </si>
  <si>
    <t>Obrzeża betonowe, 30x8·cm, podsypka cementowo-piaskowa, wypełnienie spoin zaprawą cementową</t>
  </si>
  <si>
    <t>124</t>
  </si>
  <si>
    <t>KNNR 6/112/1</t>
  </si>
  <si>
    <t>Podbudowy z kruszyw naturalnych, warstwa dolna, po zagęszczeniu 20·cm</t>
  </si>
  <si>
    <t>125</t>
  </si>
  <si>
    <t>KNNR 6/112/5</t>
  </si>
  <si>
    <t>Podbudowy z kruszyw naturalnych, warstwa górna, po zagęszczeniu 10·cm</t>
  </si>
  <si>
    <t>126</t>
  </si>
  <si>
    <t>KNR 223/403/5 analogia</t>
  </si>
  <si>
    <t>szt.</t>
  </si>
  <si>
    <t>127</t>
  </si>
  <si>
    <t>KNNR 6/502/3 (1)</t>
  </si>
  <si>
    <t>Chodniki z kostki brukowej betonowej, grubość 8·cm, podsypka cementowo-piaskowa z wypełnieniem spoin piaskiem, kostka szara</t>
  </si>
  <si>
    <t>1.2.2.3.2</t>
  </si>
  <si>
    <t>Umocnienie istniejącego rowu</t>
  </si>
  <si>
    <t>128</t>
  </si>
  <si>
    <t>KNR 231/606/3</t>
  </si>
  <si>
    <t>Ścieki z elementów betonowych, na podsypce cementowo-piaskowej, grubość prefabrykatów 15·cm</t>
  </si>
  <si>
    <t>129</t>
  </si>
  <si>
    <t>KNNR 1/512/2 (2)</t>
  </si>
  <si>
    <t>Umocnienie skarp płytami chodnikowymi, podsypka cementowo-piaskowa</t>
  </si>
  <si>
    <t>1.2.2.4</t>
  </si>
  <si>
    <t>Zasyp i prace wykończeniowe</t>
  </si>
  <si>
    <t>1.2.2.4.1</t>
  </si>
  <si>
    <t>Zasyp chodnika z wykonaniem skarp</t>
  </si>
  <si>
    <t>130</t>
  </si>
  <si>
    <t>Zadanie 2 -  od ul. Wiśniowej do Jesionowej</t>
  </si>
  <si>
    <t>2.1</t>
  </si>
  <si>
    <t>2.1.1</t>
  </si>
  <si>
    <t>Część 2.1. Kanał MI2</t>
  </si>
  <si>
    <t>2.1.1.1</t>
  </si>
  <si>
    <t>2.1.1.1.1</t>
  </si>
  <si>
    <t>131</t>
  </si>
  <si>
    <t>132</t>
  </si>
  <si>
    <t>133</t>
  </si>
  <si>
    <t>134</t>
  </si>
  <si>
    <t>135</t>
  </si>
  <si>
    <t>2.1.1.2</t>
  </si>
  <si>
    <t>2.1.1.2.1</t>
  </si>
  <si>
    <t>136</t>
  </si>
  <si>
    <t>137</t>
  </si>
  <si>
    <t>2.1.1.3</t>
  </si>
  <si>
    <t>2.1.1.3.1</t>
  </si>
  <si>
    <t>138</t>
  </si>
  <si>
    <t>139</t>
  </si>
  <si>
    <t>140</t>
  </si>
  <si>
    <t>141</t>
  </si>
  <si>
    <t>142</t>
  </si>
  <si>
    <t>2.1.1.3.2</t>
  </si>
  <si>
    <t>143</t>
  </si>
  <si>
    <t>144</t>
  </si>
  <si>
    <t>145</t>
  </si>
  <si>
    <t>2.1.1.3.3</t>
  </si>
  <si>
    <t>146</t>
  </si>
  <si>
    <t>147</t>
  </si>
  <si>
    <t>148</t>
  </si>
  <si>
    <t>2.1.1.4</t>
  </si>
  <si>
    <t>2.1.1.4.1</t>
  </si>
  <si>
    <t>149</t>
  </si>
  <si>
    <t>150</t>
  </si>
  <si>
    <t>2.1.1.4.2</t>
  </si>
  <si>
    <t>151</t>
  </si>
  <si>
    <t>152</t>
  </si>
  <si>
    <t>2.1.2</t>
  </si>
  <si>
    <t>Część 2.2. Kanały boczne MI2</t>
  </si>
  <si>
    <t>2.1.2.1</t>
  </si>
  <si>
    <t>2.1.2.1.1</t>
  </si>
  <si>
    <t>153</t>
  </si>
  <si>
    <t>154</t>
  </si>
  <si>
    <t>155</t>
  </si>
  <si>
    <t>156</t>
  </si>
  <si>
    <t>157</t>
  </si>
  <si>
    <t>158</t>
  </si>
  <si>
    <t>159</t>
  </si>
  <si>
    <t>KNNR 6/803/5 analogia</t>
  </si>
  <si>
    <t>Rozebranie nawierzchni z kostki betonowej na podsypce piaskowej, ręcznie</t>
  </si>
  <si>
    <t>160</t>
  </si>
  <si>
    <t>161</t>
  </si>
  <si>
    <t>2.1.2.2</t>
  </si>
  <si>
    <t>2.1.2.2.1</t>
  </si>
  <si>
    <t>162</t>
  </si>
  <si>
    <t>163</t>
  </si>
  <si>
    <t>2.1.2.3</t>
  </si>
  <si>
    <t>2.1.2.3.1</t>
  </si>
  <si>
    <t>164</t>
  </si>
  <si>
    <t>165</t>
  </si>
  <si>
    <t>166</t>
  </si>
  <si>
    <t>167</t>
  </si>
  <si>
    <t>168</t>
  </si>
  <si>
    <t>169</t>
  </si>
  <si>
    <t>170</t>
  </si>
  <si>
    <t>2.1.2.3.2</t>
  </si>
  <si>
    <t>171</t>
  </si>
  <si>
    <t>Włączenie kaskadowa kanału bocznego (trójnik, kolano, króćce - średnia wysokość kaskady -0,6m)</t>
  </si>
  <si>
    <t>172</t>
  </si>
  <si>
    <t>2.1.2.3.3</t>
  </si>
  <si>
    <t>173</t>
  </si>
  <si>
    <t>174</t>
  </si>
  <si>
    <t>175</t>
  </si>
  <si>
    <t>2.1.2.4</t>
  </si>
  <si>
    <t>2.1.2.4.1</t>
  </si>
  <si>
    <t>176</t>
  </si>
  <si>
    <t>177</t>
  </si>
  <si>
    <t>178</t>
  </si>
  <si>
    <t>179</t>
  </si>
  <si>
    <t>2.1.2.4.2</t>
  </si>
  <si>
    <t>180</t>
  </si>
  <si>
    <t>181</t>
  </si>
  <si>
    <t>182</t>
  </si>
  <si>
    <t>183</t>
  </si>
  <si>
    <t>184</t>
  </si>
  <si>
    <t>KNNR 6/113/1</t>
  </si>
  <si>
    <t>Podbudowy z kruszyw łamanych, warstwa dolna, po zagęszczeniu 15·cm</t>
  </si>
  <si>
    <t>185</t>
  </si>
  <si>
    <t>KNNR 6/502/3 (2)</t>
  </si>
  <si>
    <t>Chodniki z kostki brukowej betonowej, grubość 8·cm, podsypka cementowo-piaskowa z wypełnieniem spoin piaskiem, kostka kolorowa</t>
  </si>
  <si>
    <t>2.1.3</t>
  </si>
  <si>
    <t>Część 2.3. Sieć wodociągowa</t>
  </si>
  <si>
    <t>2.1.3.1</t>
  </si>
  <si>
    <t>2.1.3.1.1</t>
  </si>
  <si>
    <t>186</t>
  </si>
  <si>
    <t>187</t>
  </si>
  <si>
    <t>188</t>
  </si>
  <si>
    <t>189</t>
  </si>
  <si>
    <t>190</t>
  </si>
  <si>
    <t>191</t>
  </si>
  <si>
    <t>192</t>
  </si>
  <si>
    <t>2.1.3.2</t>
  </si>
  <si>
    <t>2.1.3.2.1</t>
  </si>
  <si>
    <t>193</t>
  </si>
  <si>
    <t>194</t>
  </si>
  <si>
    <t>2.1.3.3</t>
  </si>
  <si>
    <t>2.1.3.3.1</t>
  </si>
  <si>
    <t>195</t>
  </si>
  <si>
    <t>196</t>
  </si>
  <si>
    <t>197</t>
  </si>
  <si>
    <t>198</t>
  </si>
  <si>
    <t>KNNR 4/1009/7 (1)</t>
  </si>
  <si>
    <t>Montaż rurociągów z rur polietylenowych (PE, PEHD), Fi·160·mm</t>
  </si>
  <si>
    <t>199</t>
  </si>
  <si>
    <t>200</t>
  </si>
  <si>
    <t>KNNR 4/1010/7 (2)</t>
  </si>
  <si>
    <t>Połączenie rur polietylenowych, ciśnieniowych PE, PEHD metodą zgrzewania czołowego, Fi 160·mm, z agregatem</t>
  </si>
  <si>
    <t>201</t>
  </si>
  <si>
    <t>202</t>
  </si>
  <si>
    <t>203</t>
  </si>
  <si>
    <t>204</t>
  </si>
  <si>
    <t>205</t>
  </si>
  <si>
    <t>206</t>
  </si>
  <si>
    <t>KNNR 4/1606/2</t>
  </si>
  <si>
    <t>Próba wodna szczelności sieci wodociągowych z rur typu HOBAS, PCW, PVC, PE, PEHD, (rurociąg 200·m) Dn·160·mm</t>
  </si>
  <si>
    <t>207</t>
  </si>
  <si>
    <t>KNNR 4/1692/5 (2)</t>
  </si>
  <si>
    <t>Nakłady dodatkowe za każde 10m rurociągu ponad 200/500·m dla prób szczelności, Dn 150·mm, rury PVC, PE, PEHD, HOBAS</t>
  </si>
  <si>
    <t>208</t>
  </si>
  <si>
    <t>209</t>
  </si>
  <si>
    <t>2.1.3.3.2</t>
  </si>
  <si>
    <t>Węzeł W1</t>
  </si>
  <si>
    <t>210</t>
  </si>
  <si>
    <t>KNNR 4/1014/2</t>
  </si>
  <si>
    <t>Kształtki żeliwne ciśnieniowe kołnierzowe, Fi·80·mm</t>
  </si>
  <si>
    <t>211</t>
  </si>
  <si>
    <t>KNNR 4/1014/4</t>
  </si>
  <si>
    <t>Kształtki żeliwne ciśnieniowe kołnierzowe, Fi·150·mm - trójnik redukcyjny</t>
  </si>
  <si>
    <t>212</t>
  </si>
  <si>
    <t>213</t>
  </si>
  <si>
    <t>KNNR 4/1105/4</t>
  </si>
  <si>
    <t>Zasuwy żeliwne klinowe owalne kołnierzowe z obudową, Fi·150·mm</t>
  </si>
  <si>
    <t>214</t>
  </si>
  <si>
    <t>KNNR 4/1012/3 (1)</t>
  </si>
  <si>
    <t>Montaż kształtek ciśnieniowych PE, PEHD o łączeniach zgrzewano-kołnierzowych (tuleje kołnierzowe na luźny kołnierz), Fi·160·mm, PE</t>
  </si>
  <si>
    <t>215</t>
  </si>
  <si>
    <t>216</t>
  </si>
  <si>
    <t>2.1.3.3.3</t>
  </si>
  <si>
    <t>Węzeł P2</t>
  </si>
  <si>
    <t>217</t>
  </si>
  <si>
    <t>218</t>
  </si>
  <si>
    <t>219</t>
  </si>
  <si>
    <t>220</t>
  </si>
  <si>
    <t>221</t>
  </si>
  <si>
    <t>222</t>
  </si>
  <si>
    <t>Kształtki żeliwne ciśnieniowe kołnierzowe, Fi·150·mm</t>
  </si>
  <si>
    <t>223</t>
  </si>
  <si>
    <t>224</t>
  </si>
  <si>
    <t>2.1.3.3.4</t>
  </si>
  <si>
    <t>Węzeł W2</t>
  </si>
  <si>
    <t>225</t>
  </si>
  <si>
    <t>226</t>
  </si>
  <si>
    <t>Kształtki żeliwne ciśnieniowe kołnierzowe, Fi·150·mm - kołnierz specjalny</t>
  </si>
  <si>
    <t>227</t>
  </si>
  <si>
    <t>228</t>
  </si>
  <si>
    <t>229</t>
  </si>
  <si>
    <t>230</t>
  </si>
  <si>
    <t>231</t>
  </si>
  <si>
    <t>2.1.3.3.5</t>
  </si>
  <si>
    <t>Węzeł W3, W5</t>
  </si>
  <si>
    <t>232</t>
  </si>
  <si>
    <t>233</t>
  </si>
  <si>
    <t>234</t>
  </si>
  <si>
    <t>235</t>
  </si>
  <si>
    <t>236</t>
  </si>
  <si>
    <t>237</t>
  </si>
  <si>
    <t>238</t>
  </si>
  <si>
    <t>239</t>
  </si>
  <si>
    <t>2.1.3.3.6</t>
  </si>
  <si>
    <t>Węzeł W4, W6 - Hydrant na rurociągu D110</t>
  </si>
  <si>
    <t>240</t>
  </si>
  <si>
    <t>241</t>
  </si>
  <si>
    <t>242</t>
  </si>
  <si>
    <t>243</t>
  </si>
  <si>
    <t>244</t>
  </si>
  <si>
    <t>2.1.3.3.7</t>
  </si>
  <si>
    <t>245</t>
  </si>
  <si>
    <t>246</t>
  </si>
  <si>
    <t>2.1.3.4</t>
  </si>
  <si>
    <t>2.1.3.4.1</t>
  </si>
  <si>
    <t>247</t>
  </si>
  <si>
    <t>248</t>
  </si>
  <si>
    <t>249</t>
  </si>
  <si>
    <t>250</t>
  </si>
  <si>
    <t>251</t>
  </si>
  <si>
    <t>2.1.3.4.2</t>
  </si>
  <si>
    <t>252</t>
  </si>
  <si>
    <t>253</t>
  </si>
  <si>
    <t>254</t>
  </si>
  <si>
    <t>255</t>
  </si>
  <si>
    <t>2.2</t>
  </si>
  <si>
    <t>2.2.1</t>
  </si>
  <si>
    <t>Część 2.5. Chodnik</t>
  </si>
  <si>
    <t>2.2.1.1</t>
  </si>
  <si>
    <t>2.2.1.1.1</t>
  </si>
  <si>
    <t>256</t>
  </si>
  <si>
    <t>KNNR 6/807/2</t>
  </si>
  <si>
    <t>Rozebranie ścieków z elementów betonowych, podsypka piaskowa, elementy betonowe 15·cm</t>
  </si>
  <si>
    <t>2.2.1.2</t>
  </si>
  <si>
    <t>2.2.1.2.1</t>
  </si>
  <si>
    <t>257</t>
  </si>
  <si>
    <t>258</t>
  </si>
  <si>
    <t>259</t>
  </si>
  <si>
    <t>260</t>
  </si>
  <si>
    <t>Prefabrykowana ścianka czołowe typ L dla rur Fi·40·cm</t>
  </si>
  <si>
    <t>2.2.1.2.2</t>
  </si>
  <si>
    <t>Elementy odwodnienia drogi</t>
  </si>
  <si>
    <t>261</t>
  </si>
  <si>
    <t>262</t>
  </si>
  <si>
    <t>KNNR 10/203/9</t>
  </si>
  <si>
    <t>Studzienki żelbetowe o grubości ścian 10-12,5·cm</t>
  </si>
  <si>
    <t>263</t>
  </si>
  <si>
    <t>Remont istniejących studzienek ściekowych ulicznych 500·mm,</t>
  </si>
  <si>
    <t>2.2.2</t>
  </si>
  <si>
    <t>Część 2.6. Jezdnia asfaltowa</t>
  </si>
  <si>
    <t>2.2.2.1</t>
  </si>
  <si>
    <t>2.2.2.1.1</t>
  </si>
  <si>
    <t>264</t>
  </si>
  <si>
    <t>265</t>
  </si>
  <si>
    <t>2.2.2.2</t>
  </si>
  <si>
    <t>2.2.2.2.1</t>
  </si>
  <si>
    <t>266</t>
  </si>
  <si>
    <t>267</t>
  </si>
  <si>
    <t>KNR 231/102/1</t>
  </si>
  <si>
    <t>Koryta wykonywane na poszerzeniach, na jezdniach, grunt kategorii II-IV, głębokość 10·cm</t>
  </si>
  <si>
    <t>268</t>
  </si>
  <si>
    <t>Koryta wykonywane na poszerzeniach, na jezdniach, grunt kategorii II-IV, na głębokości 40·cm z odwozem urobku do 5km</t>
  </si>
  <si>
    <t>269</t>
  </si>
  <si>
    <t>Koryta wykonywane na poszerzeniach, na jezdniach, grunt kategorii II-IV, na głębokości 30·cm z odwozem urobku do 5km</t>
  </si>
  <si>
    <t>2.2.2.3</t>
  </si>
  <si>
    <t>Wykonanie nawierzchni asfaltowej</t>
  </si>
  <si>
    <t>2.2.2.3.1</t>
  </si>
  <si>
    <t>Wykonanie podbudowy i nawierzchni</t>
  </si>
  <si>
    <t>270</t>
  </si>
  <si>
    <t>KNNR 6/112/3</t>
  </si>
  <si>
    <t>Podbudowy z kruszyw naturalnych, warstwa dolna, po zagęszczeniu 30·cm</t>
  </si>
  <si>
    <t>271</t>
  </si>
  <si>
    <t>272</t>
  </si>
  <si>
    <t>KNNR 6/308/1 (2)</t>
  </si>
  <si>
    <t>Nawierzchnie z mieszanek mineralno-bitumicznych (warstwa wiążąca), mieszanka asfaltowa, grubość po zagęszczeniu 4·cm, masa grysowa, samochód 5-10·t</t>
  </si>
  <si>
    <t>273</t>
  </si>
  <si>
    <t>KNNR 6/309/2 (2)</t>
  </si>
  <si>
    <t>Nawierzchnie z mieszanek mineralno-bitumicznych (warstwa ścieralna), mieszanka asfaltowa, grubość po zagęszczeniu 4·cm, masa grysowa, samochód 5-10·t</t>
  </si>
  <si>
    <t>274</t>
  </si>
  <si>
    <t>275</t>
  </si>
  <si>
    <t>KNNR 6/204/1</t>
  </si>
  <si>
    <t>Nawierzchnie z kamienia tłuczonego, warstwa dolna, po uwałowaniu 10·cm</t>
  </si>
  <si>
    <t>Cena</t>
  </si>
  <si>
    <t>Cena jedn.</t>
  </si>
  <si>
    <t>Rozebranie nawierzchni, masy mineralno-bitumiczne grubość 8·cm, mechanicznie</t>
  </si>
  <si>
    <t>Zasyp kanału piaskiem do wysokości 30·cm ponad sklepienie rury z zagęszczeniem</t>
  </si>
  <si>
    <t>Podbudowy z kruszyw łamanych, warstwa dolna, po zagęszczeniu 30·cm - drogi asfaltowe</t>
  </si>
  <si>
    <t>Rozścielenie ziemi urodzajnej, teren płaski ręcznie z przerzutem</t>
  </si>
  <si>
    <t>Barierka zabezpieczająca na końcu chodnika wraz z montażem</t>
  </si>
  <si>
    <t>Koryta wykonywane na całej szerokości jezdni i chodników, mechanicznie, grunt kategorii I-IV, na głębokości 10·cm z odwozem urobku do 5km</t>
  </si>
  <si>
    <t>PRZEDMIAR / KOSZTORYS OFERTOWY</t>
  </si>
  <si>
    <t>LP</t>
  </si>
  <si>
    <t>Rozdział</t>
  </si>
  <si>
    <t>Zakres</t>
  </si>
  <si>
    <t>Odcinek</t>
  </si>
  <si>
    <t>Wartość Netto</t>
  </si>
  <si>
    <t>VAT</t>
  </si>
  <si>
    <t>Wartość Brutto</t>
  </si>
  <si>
    <t>Budowa sieci kanalizacji sanitarnej oraz rozdzielczej sieci wodociągowej w rejonie ul. Banasiówka i Jesionowa oraz przebudowa drogi gminnej (ul. Banasiówka) w m. Michałowice, gmina Michałowice - Etap II</t>
  </si>
  <si>
    <t>Znak postępowania: PUK.ZP.271.1.2019</t>
  </si>
  <si>
    <t>Załącznik Nr 11 do SIWZ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</si>
</sst>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Alignment="0"/>
  </cellStyleXfs>
  <cellXfs count="6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4" fontId="3" fillId="0" borderId="12" xfId="0" applyNumberFormat="1" applyFont="1" applyBorder="1"/>
    <xf numFmtId="4" fontId="3" fillId="0" borderId="6" xfId="0" applyNumberFormat="1" applyFont="1" applyBorder="1"/>
    <xf numFmtId="4" fontId="3" fillId="0" borderId="9" xfId="0" applyNumberFormat="1" applyFont="1" applyBorder="1"/>
    <xf numFmtId="0" fontId="3" fillId="2" borderId="4" xfId="0" applyFont="1" applyFill="1" applyBorder="1" applyAlignment="1">
      <alignment vertical="top" wrapText="1"/>
    </xf>
    <xf numFmtId="0" fontId="3" fillId="2" borderId="4" xfId="0" applyFont="1" applyFill="1" applyBorder="1"/>
    <xf numFmtId="4" fontId="3" fillId="2" borderId="4" xfId="0" applyNumberFormat="1" applyFont="1" applyFill="1" applyBorder="1"/>
    <xf numFmtId="4" fontId="3" fillId="2" borderId="6" xfId="0" applyNumberFormat="1" applyFont="1" applyFill="1" applyBorder="1"/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4" fontId="4" fillId="0" borderId="6" xfId="0" applyNumberFormat="1" applyFont="1" applyBorder="1" applyAlignment="1">
      <alignment vertical="top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/>
    </xf>
    <xf numFmtId="49" fontId="1" fillId="3" borderId="5" xfId="0" applyNumberFormat="1" applyFont="1" applyFill="1" applyBorder="1" applyAlignment="1">
      <alignment vertical="top" wrapText="1"/>
    </xf>
    <xf numFmtId="0" fontId="3" fillId="3" borderId="4" xfId="0" applyFont="1" applyFill="1" applyBorder="1" applyAlignment="1">
      <alignment vertical="top" wrapText="1"/>
    </xf>
    <xf numFmtId="0" fontId="3" fillId="3" borderId="4" xfId="0" applyFont="1" applyFill="1" applyBorder="1"/>
    <xf numFmtId="4" fontId="3" fillId="3" borderId="4" xfId="0" applyNumberFormat="1" applyFont="1" applyFill="1" applyBorder="1"/>
    <xf numFmtId="4" fontId="3" fillId="3" borderId="6" xfId="0" applyNumberFormat="1" applyFont="1" applyFill="1" applyBorder="1"/>
    <xf numFmtId="49" fontId="1" fillId="4" borderId="5" xfId="0" applyNumberFormat="1" applyFont="1" applyFill="1" applyBorder="1" applyAlignment="1">
      <alignment vertical="top" wrapText="1"/>
    </xf>
    <xf numFmtId="0" fontId="3" fillId="4" borderId="4" xfId="0" applyFont="1" applyFill="1" applyBorder="1" applyAlignment="1">
      <alignment vertical="top" wrapText="1"/>
    </xf>
    <xf numFmtId="0" fontId="3" fillId="4" borderId="4" xfId="0" applyFont="1" applyFill="1" applyBorder="1"/>
    <xf numFmtId="4" fontId="3" fillId="4" borderId="4" xfId="0" applyNumberFormat="1" applyFont="1" applyFill="1" applyBorder="1"/>
    <xf numFmtId="4" fontId="3" fillId="4" borderId="6" xfId="0" applyNumberFormat="1" applyFont="1" applyFill="1" applyBorder="1"/>
    <xf numFmtId="49" fontId="1" fillId="5" borderId="5" xfId="0" applyNumberFormat="1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3" fillId="5" borderId="4" xfId="0" applyFont="1" applyFill="1" applyBorder="1"/>
    <xf numFmtId="4" fontId="3" fillId="5" borderId="4" xfId="0" applyNumberFormat="1" applyFont="1" applyFill="1" applyBorder="1"/>
    <xf numFmtId="4" fontId="3" fillId="5" borderId="6" xfId="0" applyNumberFormat="1" applyFont="1" applyFill="1" applyBorder="1"/>
    <xf numFmtId="49" fontId="1" fillId="6" borderId="5" xfId="0" applyNumberFormat="1" applyFont="1" applyFill="1" applyBorder="1" applyAlignment="1">
      <alignment vertical="top" wrapText="1"/>
    </xf>
    <xf numFmtId="0" fontId="3" fillId="6" borderId="4" xfId="0" applyFont="1" applyFill="1" applyBorder="1" applyAlignment="1">
      <alignment vertical="top" wrapText="1"/>
    </xf>
    <xf numFmtId="0" fontId="3" fillId="6" borderId="4" xfId="0" applyFont="1" applyFill="1" applyBorder="1"/>
    <xf numFmtId="4" fontId="3" fillId="6" borderId="4" xfId="0" applyNumberFormat="1" applyFont="1" applyFill="1" applyBorder="1"/>
    <xf numFmtId="4" fontId="3" fillId="6" borderId="6" xfId="0" applyNumberFormat="1" applyFont="1" applyFill="1" applyBorder="1"/>
    <xf numFmtId="49" fontId="2" fillId="7" borderId="5" xfId="0" applyNumberFormat="1" applyFont="1" applyFill="1" applyBorder="1" applyAlignment="1">
      <alignment vertical="top" wrapText="1"/>
    </xf>
    <xf numFmtId="0" fontId="4" fillId="7" borderId="4" xfId="0" applyFont="1" applyFill="1" applyBorder="1" applyAlignment="1">
      <alignment vertical="top" wrapText="1"/>
    </xf>
    <xf numFmtId="0" fontId="4" fillId="7" borderId="4" xfId="0" applyFont="1" applyFill="1" applyBorder="1"/>
    <xf numFmtId="4" fontId="4" fillId="7" borderId="4" xfId="0" applyNumberFormat="1" applyFont="1" applyFill="1" applyBorder="1"/>
    <xf numFmtId="4" fontId="4" fillId="7" borderId="6" xfId="0" applyNumberFormat="1" applyFont="1" applyFill="1" applyBorder="1"/>
    <xf numFmtId="4" fontId="3" fillId="0" borderId="5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4" fontId="4" fillId="8" borderId="4" xfId="0" applyNumberFormat="1" applyFont="1" applyFill="1" applyBorder="1" applyAlignment="1" applyProtection="1">
      <alignment vertical="top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CC00"/>
      <color rgb="FFCCFFCC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DB47FB-EB1A-4FBE-8C79-1935FE499DC7}">
  <dimension ref="A1:G402"/>
  <sheetViews>
    <sheetView tabSelected="1" zoomScale="102" zoomScaleNormal="102" workbookViewId="0">
      <pane ySplit="5" topLeftCell="A6" activePane="bottomLeft" state="frozen"/>
      <selection pane="bottomLeft" activeCell="F378" sqref="F378:F380"/>
    </sheetView>
  </sheetViews>
  <sheetFormatPr defaultColWidth="9" defaultRowHeight="13.6" x14ac:dyDescent="0.25"/>
  <cols>
    <col min="1" max="1" width="8.125" style="1" customWidth="1"/>
    <col min="2" max="2" width="12.875" style="1" customWidth="1"/>
    <col min="3" max="3" width="51.125" style="1" customWidth="1"/>
    <col min="4" max="4" width="6.125" style="1" customWidth="1"/>
    <col min="5" max="5" width="7.125" style="1" customWidth="1"/>
    <col min="6" max="6" width="9.25" style="1" customWidth="1"/>
    <col min="7" max="7" width="11.75" style="1" customWidth="1"/>
    <col min="8" max="16384" width="9" style="1"/>
  </cols>
  <sheetData>
    <row r="1" spans="1:7" x14ac:dyDescent="0.25">
      <c r="A1" s="53" t="s">
        <v>627</v>
      </c>
      <c r="B1" s="53"/>
      <c r="C1" s="53"/>
      <c r="D1" s="54" t="s">
        <v>628</v>
      </c>
      <c r="E1" s="54"/>
      <c r="F1" s="54"/>
      <c r="G1" s="54"/>
    </row>
    <row r="2" spans="1:7" x14ac:dyDescent="0.25">
      <c r="A2" s="55" t="s">
        <v>618</v>
      </c>
      <c r="B2" s="55"/>
      <c r="C2" s="55"/>
      <c r="D2" s="55"/>
      <c r="E2" s="55"/>
      <c r="F2" s="55"/>
      <c r="G2" s="55"/>
    </row>
    <row r="3" spans="1:7" ht="34.15" customHeight="1" x14ac:dyDescent="0.25">
      <c r="A3" s="56" t="s">
        <v>626</v>
      </c>
      <c r="B3" s="56"/>
      <c r="C3" s="56"/>
      <c r="D3" s="56"/>
      <c r="E3" s="56"/>
      <c r="F3" s="56"/>
      <c r="G3" s="56"/>
    </row>
    <row r="4" spans="1:7" ht="14.3" thickBot="1" x14ac:dyDescent="0.3">
      <c r="A4" s="2"/>
      <c r="B4" s="2"/>
      <c r="C4" s="2"/>
      <c r="D4" s="2"/>
      <c r="E4" s="3"/>
      <c r="F4" s="3"/>
      <c r="G4" s="3"/>
    </row>
    <row r="5" spans="1:7" x14ac:dyDescent="0.25">
      <c r="A5" s="4" t="s">
        <v>619</v>
      </c>
      <c r="B5" s="5" t="s">
        <v>1</v>
      </c>
      <c r="C5" s="5" t="s">
        <v>2</v>
      </c>
      <c r="D5" s="6" t="s">
        <v>3</v>
      </c>
      <c r="E5" s="7" t="s">
        <v>4</v>
      </c>
      <c r="F5" s="7" t="s">
        <v>611</v>
      </c>
      <c r="G5" s="8" t="s">
        <v>610</v>
      </c>
    </row>
    <row r="6" spans="1:7" x14ac:dyDescent="0.25">
      <c r="A6" s="9" t="s">
        <v>6</v>
      </c>
      <c r="B6" s="15" t="s">
        <v>620</v>
      </c>
      <c r="C6" s="15" t="s">
        <v>7</v>
      </c>
      <c r="D6" s="16" t="s">
        <v>0</v>
      </c>
      <c r="E6" s="16" t="s">
        <v>0</v>
      </c>
      <c r="F6" s="17" t="s">
        <v>0</v>
      </c>
      <c r="G6" s="18">
        <f>G7+G152</f>
        <v>0</v>
      </c>
    </row>
    <row r="7" spans="1:7" x14ac:dyDescent="0.25">
      <c r="A7" s="24" t="s">
        <v>8</v>
      </c>
      <c r="B7" s="25" t="s">
        <v>621</v>
      </c>
      <c r="C7" s="25" t="s">
        <v>9</v>
      </c>
      <c r="D7" s="26" t="s">
        <v>0</v>
      </c>
      <c r="E7" s="26" t="s">
        <v>0</v>
      </c>
      <c r="F7" s="27" t="s">
        <v>0</v>
      </c>
      <c r="G7" s="28">
        <f>G8+G42+G82</f>
        <v>0</v>
      </c>
    </row>
    <row r="8" spans="1:7" x14ac:dyDescent="0.25">
      <c r="A8" s="29" t="s">
        <v>10</v>
      </c>
      <c r="B8" s="30" t="s">
        <v>622</v>
      </c>
      <c r="C8" s="30" t="s">
        <v>11</v>
      </c>
      <c r="D8" s="31" t="s">
        <v>0</v>
      </c>
      <c r="E8" s="31" t="s">
        <v>0</v>
      </c>
      <c r="F8" s="32" t="s">
        <v>0</v>
      </c>
      <c r="G8" s="33">
        <f>G9+G16+G20+G35</f>
        <v>0</v>
      </c>
    </row>
    <row r="9" spans="1:7" x14ac:dyDescent="0.25">
      <c r="A9" s="34" t="s">
        <v>12</v>
      </c>
      <c r="B9" s="35" t="s">
        <v>5</v>
      </c>
      <c r="C9" s="35" t="s">
        <v>13</v>
      </c>
      <c r="D9" s="36" t="s">
        <v>0</v>
      </c>
      <c r="E9" s="36" t="s">
        <v>0</v>
      </c>
      <c r="F9" s="37" t="s">
        <v>0</v>
      </c>
      <c r="G9" s="38">
        <f>G10</f>
        <v>0</v>
      </c>
    </row>
    <row r="10" spans="1:7" x14ac:dyDescent="0.25">
      <c r="A10" s="44" t="s">
        <v>15</v>
      </c>
      <c r="B10" s="45" t="s">
        <v>14</v>
      </c>
      <c r="C10" s="45" t="s">
        <v>16</v>
      </c>
      <c r="D10" s="46" t="s">
        <v>0</v>
      </c>
      <c r="E10" s="46" t="s">
        <v>0</v>
      </c>
      <c r="F10" s="47" t="s">
        <v>0</v>
      </c>
      <c r="G10" s="48">
        <f>SUM(G11:G15)</f>
        <v>0</v>
      </c>
    </row>
    <row r="11" spans="1:7" ht="27.2" x14ac:dyDescent="0.25">
      <c r="A11" s="10" t="s">
        <v>6</v>
      </c>
      <c r="B11" s="19" t="s">
        <v>17</v>
      </c>
      <c r="C11" s="19" t="s">
        <v>19</v>
      </c>
      <c r="D11" s="19" t="s">
        <v>18</v>
      </c>
      <c r="E11" s="20">
        <v>0.27</v>
      </c>
      <c r="F11" s="59"/>
      <c r="G11" s="21">
        <f>ROUND(E11*F11,2)</f>
        <v>0</v>
      </c>
    </row>
    <row r="12" spans="1:7" ht="27.2" x14ac:dyDescent="0.25">
      <c r="A12" s="10" t="s">
        <v>20</v>
      </c>
      <c r="B12" s="19" t="s">
        <v>21</v>
      </c>
      <c r="C12" s="19" t="s">
        <v>23</v>
      </c>
      <c r="D12" s="19" t="s">
        <v>22</v>
      </c>
      <c r="E12" s="20">
        <v>553</v>
      </c>
      <c r="F12" s="59"/>
      <c r="G12" s="21">
        <f>ROUND(E12*F12,2)</f>
        <v>0</v>
      </c>
    </row>
    <row r="13" spans="1:7" ht="27.2" x14ac:dyDescent="0.25">
      <c r="A13" s="10" t="s">
        <v>24</v>
      </c>
      <c r="B13" s="19" t="s">
        <v>25</v>
      </c>
      <c r="C13" s="19" t="s">
        <v>612</v>
      </c>
      <c r="D13" s="19" t="s">
        <v>26</v>
      </c>
      <c r="E13" s="20">
        <v>393.7</v>
      </c>
      <c r="F13" s="59"/>
      <c r="G13" s="21">
        <f>ROUND(E13*F13,2)</f>
        <v>0</v>
      </c>
    </row>
    <row r="14" spans="1:7" ht="27.2" x14ac:dyDescent="0.25">
      <c r="A14" s="10" t="s">
        <v>27</v>
      </c>
      <c r="B14" s="19" t="s">
        <v>28</v>
      </c>
      <c r="C14" s="19" t="s">
        <v>29</v>
      </c>
      <c r="D14" s="19" t="s">
        <v>26</v>
      </c>
      <c r="E14" s="20">
        <v>314.05</v>
      </c>
      <c r="F14" s="59"/>
      <c r="G14" s="21">
        <f>ROUND(E14*F14,2)</f>
        <v>0</v>
      </c>
    </row>
    <row r="15" spans="1:7" ht="40.75" x14ac:dyDescent="0.25">
      <c r="A15" s="10" t="s">
        <v>30</v>
      </c>
      <c r="B15" s="19" t="s">
        <v>31</v>
      </c>
      <c r="C15" s="19" t="s">
        <v>33</v>
      </c>
      <c r="D15" s="19" t="s">
        <v>32</v>
      </c>
      <c r="E15" s="20">
        <v>31.5</v>
      </c>
      <c r="F15" s="59"/>
      <c r="G15" s="21">
        <f>ROUND(E15*F15,2)</f>
        <v>0</v>
      </c>
    </row>
    <row r="16" spans="1:7" x14ac:dyDescent="0.25">
      <c r="A16" s="34" t="s">
        <v>34</v>
      </c>
      <c r="B16" s="35" t="s">
        <v>5</v>
      </c>
      <c r="C16" s="35" t="s">
        <v>35</v>
      </c>
      <c r="D16" s="36" t="s">
        <v>0</v>
      </c>
      <c r="E16" s="36" t="s">
        <v>0</v>
      </c>
      <c r="F16" s="37"/>
      <c r="G16" s="38">
        <f>G17</f>
        <v>0</v>
      </c>
    </row>
    <row r="17" spans="1:7" x14ac:dyDescent="0.25">
      <c r="A17" s="44" t="s">
        <v>36</v>
      </c>
      <c r="B17" s="45" t="s">
        <v>14</v>
      </c>
      <c r="C17" s="45" t="s">
        <v>37</v>
      </c>
      <c r="D17" s="46" t="s">
        <v>0</v>
      </c>
      <c r="E17" s="46" t="s">
        <v>0</v>
      </c>
      <c r="F17" s="47"/>
      <c r="G17" s="48">
        <f>SUM(G18:G19)</f>
        <v>0</v>
      </c>
    </row>
    <row r="18" spans="1:7" ht="27.2" x14ac:dyDescent="0.25">
      <c r="A18" s="10" t="s">
        <v>38</v>
      </c>
      <c r="B18" s="19" t="s">
        <v>39</v>
      </c>
      <c r="C18" s="19" t="s">
        <v>40</v>
      </c>
      <c r="D18" s="19" t="s">
        <v>32</v>
      </c>
      <c r="E18" s="20">
        <v>162.49</v>
      </c>
      <c r="F18" s="59"/>
      <c r="G18" s="21">
        <f t="shared" ref="G18:G19" si="0">ROUND(E18*F18,2)</f>
        <v>0</v>
      </c>
    </row>
    <row r="19" spans="1:7" ht="27.2" x14ac:dyDescent="0.25">
      <c r="A19" s="10" t="s">
        <v>41</v>
      </c>
      <c r="B19" s="19" t="s">
        <v>39</v>
      </c>
      <c r="C19" s="19" t="s">
        <v>42</v>
      </c>
      <c r="D19" s="19" t="s">
        <v>32</v>
      </c>
      <c r="E19" s="20">
        <v>509.03</v>
      </c>
      <c r="F19" s="59"/>
      <c r="G19" s="21">
        <f t="shared" si="0"/>
        <v>0</v>
      </c>
    </row>
    <row r="20" spans="1:7" x14ac:dyDescent="0.25">
      <c r="A20" s="34" t="s">
        <v>43</v>
      </c>
      <c r="B20" s="35" t="s">
        <v>5</v>
      </c>
      <c r="C20" s="35" t="s">
        <v>44</v>
      </c>
      <c r="D20" s="36" t="s">
        <v>0</v>
      </c>
      <c r="E20" s="36" t="s">
        <v>0</v>
      </c>
      <c r="F20" s="37"/>
      <c r="G20" s="38">
        <f>G21+G27+G31</f>
        <v>0</v>
      </c>
    </row>
    <row r="21" spans="1:7" x14ac:dyDescent="0.25">
      <c r="A21" s="44" t="s">
        <v>45</v>
      </c>
      <c r="B21" s="45" t="s">
        <v>14</v>
      </c>
      <c r="C21" s="45" t="s">
        <v>46</v>
      </c>
      <c r="D21" s="46" t="s">
        <v>0</v>
      </c>
      <c r="E21" s="46" t="s">
        <v>0</v>
      </c>
      <c r="F21" s="47"/>
      <c r="G21" s="48">
        <f>SUM(G22:G26)</f>
        <v>0</v>
      </c>
    </row>
    <row r="22" spans="1:7" ht="27.2" x14ac:dyDescent="0.25">
      <c r="A22" s="10" t="s">
        <v>47</v>
      </c>
      <c r="B22" s="19" t="s">
        <v>48</v>
      </c>
      <c r="C22" s="19" t="s">
        <v>49</v>
      </c>
      <c r="D22" s="19" t="s">
        <v>32</v>
      </c>
      <c r="E22" s="20">
        <v>58.41</v>
      </c>
      <c r="F22" s="59"/>
      <c r="G22" s="21">
        <f t="shared" ref="G22:G26" si="1">ROUND(E22*F22,2)</f>
        <v>0</v>
      </c>
    </row>
    <row r="23" spans="1:7" x14ac:dyDescent="0.25">
      <c r="A23" s="10" t="s">
        <v>50</v>
      </c>
      <c r="B23" s="19" t="s">
        <v>51</v>
      </c>
      <c r="C23" s="19" t="s">
        <v>52</v>
      </c>
      <c r="D23" s="19" t="s">
        <v>22</v>
      </c>
      <c r="E23" s="20">
        <v>265.5</v>
      </c>
      <c r="F23" s="59"/>
      <c r="G23" s="21">
        <f t="shared" si="1"/>
        <v>0</v>
      </c>
    </row>
    <row r="24" spans="1:7" ht="27.2" x14ac:dyDescent="0.25">
      <c r="A24" s="10" t="s">
        <v>53</v>
      </c>
      <c r="B24" s="19" t="s">
        <v>39</v>
      </c>
      <c r="C24" s="19" t="s">
        <v>54</v>
      </c>
      <c r="D24" s="19" t="s">
        <v>32</v>
      </c>
      <c r="E24" s="20">
        <v>50.07</v>
      </c>
      <c r="F24" s="59"/>
      <c r="G24" s="21">
        <f t="shared" si="1"/>
        <v>0</v>
      </c>
    </row>
    <row r="25" spans="1:7" ht="27.2" x14ac:dyDescent="0.25">
      <c r="A25" s="10" t="s">
        <v>55</v>
      </c>
      <c r="B25" s="19" t="s">
        <v>39</v>
      </c>
      <c r="C25" s="19" t="s">
        <v>613</v>
      </c>
      <c r="D25" s="19" t="s">
        <v>32</v>
      </c>
      <c r="E25" s="20">
        <v>87.62</v>
      </c>
      <c r="F25" s="59"/>
      <c r="G25" s="21">
        <f t="shared" si="1"/>
        <v>0</v>
      </c>
    </row>
    <row r="26" spans="1:7" ht="27.2" x14ac:dyDescent="0.25">
      <c r="A26" s="10" t="s">
        <v>56</v>
      </c>
      <c r="B26" s="19" t="s">
        <v>57</v>
      </c>
      <c r="C26" s="19" t="s">
        <v>58</v>
      </c>
      <c r="D26" s="19" t="s">
        <v>22</v>
      </c>
      <c r="E26" s="20">
        <v>265.5</v>
      </c>
      <c r="F26" s="59"/>
      <c r="G26" s="21">
        <f t="shared" si="1"/>
        <v>0</v>
      </c>
    </row>
    <row r="27" spans="1:7" x14ac:dyDescent="0.25">
      <c r="A27" s="44" t="s">
        <v>59</v>
      </c>
      <c r="B27" s="45" t="s">
        <v>14</v>
      </c>
      <c r="C27" s="45" t="s">
        <v>60</v>
      </c>
      <c r="D27" s="46" t="s">
        <v>0</v>
      </c>
      <c r="E27" s="46" t="s">
        <v>0</v>
      </c>
      <c r="F27" s="47"/>
      <c r="G27" s="48">
        <f>SUM(G28:G30)</f>
        <v>0</v>
      </c>
    </row>
    <row r="28" spans="1:7" ht="40.75" x14ac:dyDescent="0.25">
      <c r="A28" s="10" t="s">
        <v>61</v>
      </c>
      <c r="B28" s="19" t="s">
        <v>39</v>
      </c>
      <c r="C28" s="19" t="s">
        <v>63</v>
      </c>
      <c r="D28" s="19" t="s">
        <v>62</v>
      </c>
      <c r="E28" s="20">
        <v>10</v>
      </c>
      <c r="F28" s="59"/>
      <c r="G28" s="21">
        <f t="shared" ref="G28:G30" si="2">ROUND(E28*F28,2)</f>
        <v>0</v>
      </c>
    </row>
    <row r="29" spans="1:7" ht="27.2" x14ac:dyDescent="0.25">
      <c r="A29" s="10" t="s">
        <v>64</v>
      </c>
      <c r="B29" s="19" t="s">
        <v>39</v>
      </c>
      <c r="C29" s="19" t="s">
        <v>65</v>
      </c>
      <c r="D29" s="19" t="s">
        <v>62</v>
      </c>
      <c r="E29" s="20">
        <v>1</v>
      </c>
      <c r="F29" s="59"/>
      <c r="G29" s="21">
        <f t="shared" si="2"/>
        <v>0</v>
      </c>
    </row>
    <row r="30" spans="1:7" ht="27.2" x14ac:dyDescent="0.25">
      <c r="A30" s="10" t="s">
        <v>66</v>
      </c>
      <c r="B30" s="19" t="s">
        <v>67</v>
      </c>
      <c r="C30" s="19" t="s">
        <v>68</v>
      </c>
      <c r="D30" s="19" t="s">
        <v>32</v>
      </c>
      <c r="E30" s="20">
        <v>0.13</v>
      </c>
      <c r="F30" s="59"/>
      <c r="G30" s="21">
        <f t="shared" si="2"/>
        <v>0</v>
      </c>
    </row>
    <row r="31" spans="1:7" x14ac:dyDescent="0.25">
      <c r="A31" s="44" t="s">
        <v>69</v>
      </c>
      <c r="B31" s="45" t="s">
        <v>14</v>
      </c>
      <c r="C31" s="45" t="s">
        <v>70</v>
      </c>
      <c r="D31" s="46" t="s">
        <v>0</v>
      </c>
      <c r="E31" s="46" t="s">
        <v>0</v>
      </c>
      <c r="F31" s="47"/>
      <c r="G31" s="48">
        <f>SUM(G32:G34)</f>
        <v>0</v>
      </c>
    </row>
    <row r="32" spans="1:7" ht="54.35" x14ac:dyDescent="0.25">
      <c r="A32" s="10" t="s">
        <v>71</v>
      </c>
      <c r="B32" s="19" t="s">
        <v>39</v>
      </c>
      <c r="C32" s="19" t="s">
        <v>73</v>
      </c>
      <c r="D32" s="19" t="s">
        <v>72</v>
      </c>
      <c r="E32" s="20">
        <v>4</v>
      </c>
      <c r="F32" s="59"/>
      <c r="G32" s="21">
        <f t="shared" ref="G32:G34" si="3">ROUND(E32*F32,2)</f>
        <v>0</v>
      </c>
    </row>
    <row r="33" spans="1:7" ht="27.2" x14ac:dyDescent="0.25">
      <c r="A33" s="10" t="s">
        <v>74</v>
      </c>
      <c r="B33" s="19" t="s">
        <v>39</v>
      </c>
      <c r="C33" s="19" t="s">
        <v>75</v>
      </c>
      <c r="D33" s="19" t="s">
        <v>22</v>
      </c>
      <c r="E33" s="20">
        <v>4</v>
      </c>
      <c r="F33" s="59"/>
      <c r="G33" s="21">
        <f t="shared" si="3"/>
        <v>0</v>
      </c>
    </row>
    <row r="34" spans="1:7" ht="27.2" x14ac:dyDescent="0.25">
      <c r="A34" s="10" t="s">
        <v>76</v>
      </c>
      <c r="B34" s="19" t="s">
        <v>77</v>
      </c>
      <c r="C34" s="19" t="s">
        <v>78</v>
      </c>
      <c r="D34" s="19" t="s">
        <v>22</v>
      </c>
      <c r="E34" s="20">
        <v>6</v>
      </c>
      <c r="F34" s="59"/>
      <c r="G34" s="21">
        <f t="shared" si="3"/>
        <v>0</v>
      </c>
    </row>
    <row r="35" spans="1:7" x14ac:dyDescent="0.25">
      <c r="A35" s="34" t="s">
        <v>79</v>
      </c>
      <c r="B35" s="35" t="s">
        <v>5</v>
      </c>
      <c r="C35" s="35" t="s">
        <v>80</v>
      </c>
      <c r="D35" s="36" t="s">
        <v>0</v>
      </c>
      <c r="E35" s="36" t="s">
        <v>0</v>
      </c>
      <c r="F35" s="37"/>
      <c r="G35" s="38">
        <f>G36+G39</f>
        <v>0</v>
      </c>
    </row>
    <row r="36" spans="1:7" x14ac:dyDescent="0.25">
      <c r="A36" s="44" t="s">
        <v>81</v>
      </c>
      <c r="B36" s="45" t="s">
        <v>14</v>
      </c>
      <c r="C36" s="45" t="s">
        <v>82</v>
      </c>
      <c r="D36" s="46" t="s">
        <v>0</v>
      </c>
      <c r="E36" s="46" t="s">
        <v>0</v>
      </c>
      <c r="F36" s="47"/>
      <c r="G36" s="48">
        <f>SUM(G37:G38)</f>
        <v>0</v>
      </c>
    </row>
    <row r="37" spans="1:7" ht="40.75" x14ac:dyDescent="0.25">
      <c r="A37" s="10" t="s">
        <v>83</v>
      </c>
      <c r="B37" s="19" t="s">
        <v>84</v>
      </c>
      <c r="C37" s="19" t="s">
        <v>85</v>
      </c>
      <c r="D37" s="19" t="s">
        <v>32</v>
      </c>
      <c r="E37" s="20">
        <v>372.08</v>
      </c>
      <c r="F37" s="59"/>
      <c r="G37" s="21">
        <f t="shared" ref="G37:G38" si="4">ROUND(E37*F37,2)</f>
        <v>0</v>
      </c>
    </row>
    <row r="38" spans="1:7" ht="27.2" x14ac:dyDescent="0.25">
      <c r="A38" s="10" t="s">
        <v>86</v>
      </c>
      <c r="B38" s="19" t="s">
        <v>87</v>
      </c>
      <c r="C38" s="19" t="s">
        <v>88</v>
      </c>
      <c r="D38" s="19" t="s">
        <v>32</v>
      </c>
      <c r="E38" s="20">
        <v>186.04</v>
      </c>
      <c r="F38" s="59"/>
      <c r="G38" s="21">
        <f t="shared" si="4"/>
        <v>0</v>
      </c>
    </row>
    <row r="39" spans="1:7" x14ac:dyDescent="0.25">
      <c r="A39" s="44" t="s">
        <v>89</v>
      </c>
      <c r="B39" s="45" t="s">
        <v>14</v>
      </c>
      <c r="C39" s="45" t="s">
        <v>90</v>
      </c>
      <c r="D39" s="46" t="s">
        <v>0</v>
      </c>
      <c r="E39" s="46" t="s">
        <v>0</v>
      </c>
      <c r="F39" s="47"/>
      <c r="G39" s="48">
        <f>SUM(G40:G41)</f>
        <v>0</v>
      </c>
    </row>
    <row r="40" spans="1:7" ht="27.2" x14ac:dyDescent="0.25">
      <c r="A40" s="10" t="s">
        <v>91</v>
      </c>
      <c r="B40" s="19" t="s">
        <v>39</v>
      </c>
      <c r="C40" s="19" t="s">
        <v>614</v>
      </c>
      <c r="D40" s="19" t="s">
        <v>26</v>
      </c>
      <c r="E40" s="20">
        <v>312.05</v>
      </c>
      <c r="F40" s="59"/>
      <c r="G40" s="21">
        <f t="shared" ref="G40:G41" si="5">ROUND(E40*F40,2)</f>
        <v>0</v>
      </c>
    </row>
    <row r="41" spans="1:7" ht="27.2" x14ac:dyDescent="0.25">
      <c r="A41" s="10" t="s">
        <v>92</v>
      </c>
      <c r="B41" s="19" t="s">
        <v>93</v>
      </c>
      <c r="C41" s="19" t="s">
        <v>94</v>
      </c>
      <c r="D41" s="19" t="s">
        <v>26</v>
      </c>
      <c r="E41" s="20">
        <v>312.05</v>
      </c>
      <c r="F41" s="59"/>
      <c r="G41" s="21">
        <f t="shared" si="5"/>
        <v>0</v>
      </c>
    </row>
    <row r="42" spans="1:7" x14ac:dyDescent="0.25">
      <c r="A42" s="29" t="s">
        <v>95</v>
      </c>
      <c r="B42" s="30" t="s">
        <v>622</v>
      </c>
      <c r="C42" s="30" t="s">
        <v>96</v>
      </c>
      <c r="D42" s="31" t="s">
        <v>0</v>
      </c>
      <c r="E42" s="31" t="s">
        <v>0</v>
      </c>
      <c r="F42" s="32"/>
      <c r="G42" s="33">
        <f>G43+G52+G56+G71</f>
        <v>0</v>
      </c>
    </row>
    <row r="43" spans="1:7" x14ac:dyDescent="0.25">
      <c r="A43" s="34" t="s">
        <v>97</v>
      </c>
      <c r="B43" s="35" t="s">
        <v>5</v>
      </c>
      <c r="C43" s="35" t="s">
        <v>13</v>
      </c>
      <c r="D43" s="36" t="s">
        <v>0</v>
      </c>
      <c r="E43" s="36" t="s">
        <v>0</v>
      </c>
      <c r="F43" s="37"/>
      <c r="G43" s="38">
        <f>G44</f>
        <v>0</v>
      </c>
    </row>
    <row r="44" spans="1:7" x14ac:dyDescent="0.25">
      <c r="A44" s="44" t="s">
        <v>98</v>
      </c>
      <c r="B44" s="45" t="s">
        <v>14</v>
      </c>
      <c r="C44" s="45" t="s">
        <v>16</v>
      </c>
      <c r="D44" s="46" t="s">
        <v>0</v>
      </c>
      <c r="E44" s="46" t="s">
        <v>0</v>
      </c>
      <c r="F44" s="47"/>
      <c r="G44" s="48">
        <f>SUM(G45:G51)</f>
        <v>0</v>
      </c>
    </row>
    <row r="45" spans="1:7" ht="27.2" x14ac:dyDescent="0.25">
      <c r="A45" s="10" t="s">
        <v>99</v>
      </c>
      <c r="B45" s="19" t="s">
        <v>17</v>
      </c>
      <c r="C45" s="19" t="s">
        <v>19</v>
      </c>
      <c r="D45" s="19" t="s">
        <v>18</v>
      </c>
      <c r="E45" s="20">
        <v>7.0000000000000007E-2</v>
      </c>
      <c r="F45" s="59"/>
      <c r="G45" s="21">
        <f t="shared" ref="G45:G51" si="6">ROUND(E45*F45,2)</f>
        <v>0</v>
      </c>
    </row>
    <row r="46" spans="1:7" ht="27.2" x14ac:dyDescent="0.25">
      <c r="A46" s="10" t="s">
        <v>100</v>
      </c>
      <c r="B46" s="19" t="s">
        <v>101</v>
      </c>
      <c r="C46" s="19" t="s">
        <v>102</v>
      </c>
      <c r="D46" s="19" t="s">
        <v>26</v>
      </c>
      <c r="E46" s="20">
        <v>66.63</v>
      </c>
      <c r="F46" s="59"/>
      <c r="G46" s="21">
        <f t="shared" si="6"/>
        <v>0</v>
      </c>
    </row>
    <row r="47" spans="1:7" x14ac:dyDescent="0.25">
      <c r="A47" s="10" t="s">
        <v>103</v>
      </c>
      <c r="B47" s="19" t="s">
        <v>104</v>
      </c>
      <c r="C47" s="19" t="s">
        <v>105</v>
      </c>
      <c r="D47" s="19" t="s">
        <v>26</v>
      </c>
      <c r="E47" s="20">
        <v>3.41</v>
      </c>
      <c r="F47" s="59"/>
      <c r="G47" s="21">
        <f t="shared" si="6"/>
        <v>0</v>
      </c>
    </row>
    <row r="48" spans="1:7" ht="27.2" x14ac:dyDescent="0.25">
      <c r="A48" s="10" t="s">
        <v>106</v>
      </c>
      <c r="B48" s="19" t="s">
        <v>21</v>
      </c>
      <c r="C48" s="19" t="s">
        <v>23</v>
      </c>
      <c r="D48" s="19" t="s">
        <v>22</v>
      </c>
      <c r="E48" s="20">
        <v>72.7</v>
      </c>
      <c r="F48" s="59"/>
      <c r="G48" s="21">
        <f t="shared" si="6"/>
        <v>0</v>
      </c>
    </row>
    <row r="49" spans="1:7" ht="27.2" x14ac:dyDescent="0.25">
      <c r="A49" s="10" t="s">
        <v>107</v>
      </c>
      <c r="B49" s="19" t="s">
        <v>39</v>
      </c>
      <c r="C49" s="19" t="s">
        <v>612</v>
      </c>
      <c r="D49" s="19" t="s">
        <v>26</v>
      </c>
      <c r="E49" s="20">
        <v>50.89</v>
      </c>
      <c r="F49" s="59"/>
      <c r="G49" s="21">
        <f t="shared" si="6"/>
        <v>0</v>
      </c>
    </row>
    <row r="50" spans="1:7" ht="27.2" x14ac:dyDescent="0.25">
      <c r="A50" s="10" t="s">
        <v>108</v>
      </c>
      <c r="B50" s="19" t="s">
        <v>28</v>
      </c>
      <c r="C50" s="19" t="s">
        <v>29</v>
      </c>
      <c r="D50" s="19" t="s">
        <v>26</v>
      </c>
      <c r="E50" s="20">
        <v>39.99</v>
      </c>
      <c r="F50" s="59"/>
      <c r="G50" s="21">
        <f t="shared" si="6"/>
        <v>0</v>
      </c>
    </row>
    <row r="51" spans="1:7" ht="40.75" x14ac:dyDescent="0.25">
      <c r="A51" s="10" t="s">
        <v>109</v>
      </c>
      <c r="B51" s="19" t="s">
        <v>31</v>
      </c>
      <c r="C51" s="19" t="s">
        <v>33</v>
      </c>
      <c r="D51" s="19" t="s">
        <v>32</v>
      </c>
      <c r="E51" s="20">
        <v>4.07</v>
      </c>
      <c r="F51" s="59"/>
      <c r="G51" s="21">
        <f t="shared" si="6"/>
        <v>0</v>
      </c>
    </row>
    <row r="52" spans="1:7" x14ac:dyDescent="0.25">
      <c r="A52" s="34" t="s">
        <v>110</v>
      </c>
      <c r="B52" s="35" t="s">
        <v>5</v>
      </c>
      <c r="C52" s="35" t="s">
        <v>35</v>
      </c>
      <c r="D52" s="36" t="s">
        <v>0</v>
      </c>
      <c r="E52" s="36" t="s">
        <v>0</v>
      </c>
      <c r="F52" s="37"/>
      <c r="G52" s="38">
        <f>G53</f>
        <v>0</v>
      </c>
    </row>
    <row r="53" spans="1:7" x14ac:dyDescent="0.25">
      <c r="A53" s="44" t="s">
        <v>111</v>
      </c>
      <c r="B53" s="45" t="s">
        <v>14</v>
      </c>
      <c r="C53" s="45" t="s">
        <v>37</v>
      </c>
      <c r="D53" s="46" t="s">
        <v>0</v>
      </c>
      <c r="E53" s="46" t="s">
        <v>0</v>
      </c>
      <c r="F53" s="47"/>
      <c r="G53" s="48">
        <f>SUM(G54:G55)</f>
        <v>0</v>
      </c>
    </row>
    <row r="54" spans="1:7" ht="27.2" x14ac:dyDescent="0.25">
      <c r="A54" s="10" t="s">
        <v>112</v>
      </c>
      <c r="B54" s="19" t="s">
        <v>39</v>
      </c>
      <c r="C54" s="19" t="s">
        <v>40</v>
      </c>
      <c r="D54" s="19" t="s">
        <v>32</v>
      </c>
      <c r="E54" s="20">
        <v>47.71</v>
      </c>
      <c r="F54" s="59"/>
      <c r="G54" s="21">
        <f t="shared" ref="G54:G55" si="7">ROUND(E54*F54,2)</f>
        <v>0</v>
      </c>
    </row>
    <row r="55" spans="1:7" ht="27.2" x14ac:dyDescent="0.25">
      <c r="A55" s="10" t="s">
        <v>113</v>
      </c>
      <c r="B55" s="19" t="s">
        <v>39</v>
      </c>
      <c r="C55" s="19" t="s">
        <v>42</v>
      </c>
      <c r="D55" s="19" t="s">
        <v>32</v>
      </c>
      <c r="E55" s="20">
        <v>68.89</v>
      </c>
      <c r="F55" s="59"/>
      <c r="G55" s="21">
        <f t="shared" si="7"/>
        <v>0</v>
      </c>
    </row>
    <row r="56" spans="1:7" x14ac:dyDescent="0.25">
      <c r="A56" s="34" t="s">
        <v>114</v>
      </c>
      <c r="B56" s="35" t="s">
        <v>5</v>
      </c>
      <c r="C56" s="35" t="s">
        <v>44</v>
      </c>
      <c r="D56" s="36" t="s">
        <v>0</v>
      </c>
      <c r="E56" s="36" t="s">
        <v>0</v>
      </c>
      <c r="F56" s="37"/>
      <c r="G56" s="38">
        <f>G57+G65+G68</f>
        <v>0</v>
      </c>
    </row>
    <row r="57" spans="1:7" x14ac:dyDescent="0.25">
      <c r="A57" s="44" t="s">
        <v>115</v>
      </c>
      <c r="B57" s="45" t="s">
        <v>14</v>
      </c>
      <c r="C57" s="45" t="s">
        <v>46</v>
      </c>
      <c r="D57" s="46" t="s">
        <v>0</v>
      </c>
      <c r="E57" s="46" t="s">
        <v>0</v>
      </c>
      <c r="F57" s="47"/>
      <c r="G57" s="48">
        <f>SUM(G58:G64)</f>
        <v>0</v>
      </c>
    </row>
    <row r="58" spans="1:7" ht="27.2" x14ac:dyDescent="0.25">
      <c r="A58" s="10" t="s">
        <v>116</v>
      </c>
      <c r="B58" s="19" t="s">
        <v>48</v>
      </c>
      <c r="C58" s="19" t="s">
        <v>49</v>
      </c>
      <c r="D58" s="19" t="s">
        <v>32</v>
      </c>
      <c r="E58" s="20">
        <v>14.54</v>
      </c>
      <c r="F58" s="59"/>
      <c r="G58" s="21">
        <f t="shared" ref="G58:G64" si="8">ROUND(E58*F58,2)</f>
        <v>0</v>
      </c>
    </row>
    <row r="59" spans="1:7" x14ac:dyDescent="0.25">
      <c r="A59" s="10" t="s">
        <v>117</v>
      </c>
      <c r="B59" s="19" t="s">
        <v>118</v>
      </c>
      <c r="C59" s="19" t="s">
        <v>119</v>
      </c>
      <c r="D59" s="19" t="s">
        <v>22</v>
      </c>
      <c r="E59" s="20">
        <v>50.5</v>
      </c>
      <c r="F59" s="59"/>
      <c r="G59" s="21">
        <f t="shared" si="8"/>
        <v>0</v>
      </c>
    </row>
    <row r="60" spans="1:7" x14ac:dyDescent="0.25">
      <c r="A60" s="10" t="s">
        <v>120</v>
      </c>
      <c r="B60" s="19" t="s">
        <v>51</v>
      </c>
      <c r="C60" s="19" t="s">
        <v>52</v>
      </c>
      <c r="D60" s="19" t="s">
        <v>22</v>
      </c>
      <c r="E60" s="20">
        <v>15.6</v>
      </c>
      <c r="F60" s="59"/>
      <c r="G60" s="21">
        <f t="shared" si="8"/>
        <v>0</v>
      </c>
    </row>
    <row r="61" spans="1:7" ht="27.2" x14ac:dyDescent="0.25">
      <c r="A61" s="10" t="s">
        <v>121</v>
      </c>
      <c r="B61" s="19" t="s">
        <v>39</v>
      </c>
      <c r="C61" s="19" t="s">
        <v>54</v>
      </c>
      <c r="D61" s="19" t="s">
        <v>32</v>
      </c>
      <c r="E61" s="20">
        <v>10.81</v>
      </c>
      <c r="F61" s="59"/>
      <c r="G61" s="21">
        <f t="shared" si="8"/>
        <v>0</v>
      </c>
    </row>
    <row r="62" spans="1:7" ht="27.2" x14ac:dyDescent="0.25">
      <c r="A62" s="10" t="s">
        <v>122</v>
      </c>
      <c r="B62" s="19" t="s">
        <v>39</v>
      </c>
      <c r="C62" s="19" t="s">
        <v>613</v>
      </c>
      <c r="D62" s="19" t="s">
        <v>32</v>
      </c>
      <c r="E62" s="20">
        <v>21.81</v>
      </c>
      <c r="F62" s="59"/>
      <c r="G62" s="21">
        <f t="shared" si="8"/>
        <v>0</v>
      </c>
    </row>
    <row r="63" spans="1:7" ht="27.2" x14ac:dyDescent="0.25">
      <c r="A63" s="10" t="s">
        <v>123</v>
      </c>
      <c r="B63" s="19" t="s">
        <v>124</v>
      </c>
      <c r="C63" s="19" t="s">
        <v>125</v>
      </c>
      <c r="D63" s="19" t="s">
        <v>22</v>
      </c>
      <c r="E63" s="20">
        <v>50.5</v>
      </c>
      <c r="F63" s="59"/>
      <c r="G63" s="21">
        <f t="shared" si="8"/>
        <v>0</v>
      </c>
    </row>
    <row r="64" spans="1:7" ht="27.2" x14ac:dyDescent="0.25">
      <c r="A64" s="10" t="s">
        <v>126</v>
      </c>
      <c r="B64" s="19" t="s">
        <v>57</v>
      </c>
      <c r="C64" s="19" t="s">
        <v>58</v>
      </c>
      <c r="D64" s="19" t="s">
        <v>22</v>
      </c>
      <c r="E64" s="20">
        <v>15.6</v>
      </c>
      <c r="F64" s="59"/>
      <c r="G64" s="21">
        <f t="shared" si="8"/>
        <v>0</v>
      </c>
    </row>
    <row r="65" spans="1:7" x14ac:dyDescent="0.25">
      <c r="A65" s="44" t="s">
        <v>127</v>
      </c>
      <c r="B65" s="45" t="s">
        <v>14</v>
      </c>
      <c r="C65" s="45" t="s">
        <v>60</v>
      </c>
      <c r="D65" s="46" t="s">
        <v>0</v>
      </c>
      <c r="E65" s="46" t="s">
        <v>0</v>
      </c>
      <c r="F65" s="47"/>
      <c r="G65" s="48">
        <f>SUM(G66:G67)</f>
        <v>0</v>
      </c>
    </row>
    <row r="66" spans="1:7" ht="27.2" x14ac:dyDescent="0.25">
      <c r="A66" s="10" t="s">
        <v>128</v>
      </c>
      <c r="B66" s="19" t="s">
        <v>39</v>
      </c>
      <c r="C66" s="19" t="s">
        <v>65</v>
      </c>
      <c r="D66" s="19" t="s">
        <v>62</v>
      </c>
      <c r="E66" s="20">
        <v>8</v>
      </c>
      <c r="F66" s="59"/>
      <c r="G66" s="21">
        <f t="shared" ref="G66:G67" si="9">ROUND(E66*F66,2)</f>
        <v>0</v>
      </c>
    </row>
    <row r="67" spans="1:7" ht="27.2" x14ac:dyDescent="0.25">
      <c r="A67" s="10" t="s">
        <v>129</v>
      </c>
      <c r="B67" s="19" t="s">
        <v>67</v>
      </c>
      <c r="C67" s="19" t="s">
        <v>68</v>
      </c>
      <c r="D67" s="19" t="s">
        <v>32</v>
      </c>
      <c r="E67" s="20">
        <v>1.01</v>
      </c>
      <c r="F67" s="59"/>
      <c r="G67" s="21">
        <f t="shared" si="9"/>
        <v>0</v>
      </c>
    </row>
    <row r="68" spans="1:7" x14ac:dyDescent="0.25">
      <c r="A68" s="44" t="s">
        <v>130</v>
      </c>
      <c r="B68" s="45" t="s">
        <v>14</v>
      </c>
      <c r="C68" s="45" t="s">
        <v>70</v>
      </c>
      <c r="D68" s="46" t="s">
        <v>0</v>
      </c>
      <c r="E68" s="46" t="s">
        <v>0</v>
      </c>
      <c r="F68" s="47"/>
      <c r="G68" s="48">
        <f>SUM(G69:G70)</f>
        <v>0</v>
      </c>
    </row>
    <row r="69" spans="1:7" ht="54.35" x14ac:dyDescent="0.25">
      <c r="A69" s="10" t="s">
        <v>131</v>
      </c>
      <c r="B69" s="19" t="s">
        <v>39</v>
      </c>
      <c r="C69" s="19" t="s">
        <v>73</v>
      </c>
      <c r="D69" s="19" t="s">
        <v>72</v>
      </c>
      <c r="E69" s="20">
        <v>4</v>
      </c>
      <c r="F69" s="59"/>
      <c r="G69" s="21">
        <f t="shared" ref="G69:G70" si="10">ROUND(E69*F69,2)</f>
        <v>0</v>
      </c>
    </row>
    <row r="70" spans="1:7" ht="27.2" x14ac:dyDescent="0.25">
      <c r="A70" s="10" t="s">
        <v>132</v>
      </c>
      <c r="B70" s="19" t="s">
        <v>77</v>
      </c>
      <c r="C70" s="19" t="s">
        <v>78</v>
      </c>
      <c r="D70" s="19" t="s">
        <v>22</v>
      </c>
      <c r="E70" s="20">
        <v>9</v>
      </c>
      <c r="F70" s="59"/>
      <c r="G70" s="21">
        <f t="shared" si="10"/>
        <v>0</v>
      </c>
    </row>
    <row r="71" spans="1:7" x14ac:dyDescent="0.25">
      <c r="A71" s="34" t="s">
        <v>133</v>
      </c>
      <c r="B71" s="35" t="s">
        <v>5</v>
      </c>
      <c r="C71" s="35" t="s">
        <v>80</v>
      </c>
      <c r="D71" s="36" t="s">
        <v>0</v>
      </c>
      <c r="E71" s="36" t="s">
        <v>0</v>
      </c>
      <c r="F71" s="37"/>
      <c r="G71" s="38">
        <f>G72+G77</f>
        <v>0</v>
      </c>
    </row>
    <row r="72" spans="1:7" x14ac:dyDescent="0.25">
      <c r="A72" s="44" t="s">
        <v>134</v>
      </c>
      <c r="B72" s="45" t="s">
        <v>14</v>
      </c>
      <c r="C72" s="45" t="s">
        <v>82</v>
      </c>
      <c r="D72" s="46" t="s">
        <v>0</v>
      </c>
      <c r="E72" s="46" t="s">
        <v>0</v>
      </c>
      <c r="F72" s="47"/>
      <c r="G72" s="48">
        <f>SUM(G73:G76)</f>
        <v>0</v>
      </c>
    </row>
    <row r="73" spans="1:7" ht="40.75" x14ac:dyDescent="0.25">
      <c r="A73" s="10" t="s">
        <v>135</v>
      </c>
      <c r="B73" s="19" t="s">
        <v>136</v>
      </c>
      <c r="C73" s="19" t="s">
        <v>137</v>
      </c>
      <c r="D73" s="19" t="s">
        <v>32</v>
      </c>
      <c r="E73" s="20">
        <v>27.43</v>
      </c>
      <c r="F73" s="59"/>
      <c r="G73" s="21">
        <f t="shared" ref="G73:G76" si="11">ROUND(E73*F73,2)</f>
        <v>0</v>
      </c>
    </row>
    <row r="74" spans="1:7" x14ac:dyDescent="0.25">
      <c r="A74" s="10" t="s">
        <v>138</v>
      </c>
      <c r="B74" s="19" t="s">
        <v>139</v>
      </c>
      <c r="C74" s="19" t="s">
        <v>140</v>
      </c>
      <c r="D74" s="19" t="s">
        <v>32</v>
      </c>
      <c r="E74" s="20">
        <v>8</v>
      </c>
      <c r="F74" s="59"/>
      <c r="G74" s="21">
        <f t="shared" si="11"/>
        <v>0</v>
      </c>
    </row>
    <row r="75" spans="1:7" ht="27.2" x14ac:dyDescent="0.25">
      <c r="A75" s="10" t="s">
        <v>141</v>
      </c>
      <c r="B75" s="19" t="s">
        <v>142</v>
      </c>
      <c r="C75" s="19" t="s">
        <v>615</v>
      </c>
      <c r="D75" s="19" t="s">
        <v>32</v>
      </c>
      <c r="E75" s="20">
        <v>2</v>
      </c>
      <c r="F75" s="59"/>
      <c r="G75" s="21">
        <f t="shared" si="11"/>
        <v>0</v>
      </c>
    </row>
    <row r="76" spans="1:7" ht="40.75" x14ac:dyDescent="0.25">
      <c r="A76" s="10" t="s">
        <v>143</v>
      </c>
      <c r="B76" s="19" t="s">
        <v>84</v>
      </c>
      <c r="C76" s="19" t="s">
        <v>85</v>
      </c>
      <c r="D76" s="19" t="s">
        <v>32</v>
      </c>
      <c r="E76" s="20">
        <v>26.79</v>
      </c>
      <c r="F76" s="59"/>
      <c r="G76" s="21">
        <f t="shared" si="11"/>
        <v>0</v>
      </c>
    </row>
    <row r="77" spans="1:7" x14ac:dyDescent="0.25">
      <c r="A77" s="44" t="s">
        <v>144</v>
      </c>
      <c r="B77" s="45" t="s">
        <v>14</v>
      </c>
      <c r="C77" s="45" t="s">
        <v>90</v>
      </c>
      <c r="D77" s="46" t="s">
        <v>0</v>
      </c>
      <c r="E77" s="46" t="s">
        <v>0</v>
      </c>
      <c r="F77" s="47"/>
      <c r="G77" s="48">
        <f>SUM(G78:G81)</f>
        <v>0</v>
      </c>
    </row>
    <row r="78" spans="1:7" ht="27.2" x14ac:dyDescent="0.25">
      <c r="A78" s="10" t="s">
        <v>145</v>
      </c>
      <c r="B78" s="19" t="s">
        <v>146</v>
      </c>
      <c r="C78" s="19" t="s">
        <v>147</v>
      </c>
      <c r="D78" s="19" t="s">
        <v>26</v>
      </c>
      <c r="E78" s="20">
        <v>3.41</v>
      </c>
      <c r="F78" s="59"/>
      <c r="G78" s="21">
        <f t="shared" ref="G78:G81" si="12">ROUND(E78*F78,2)</f>
        <v>0</v>
      </c>
    </row>
    <row r="79" spans="1:7" ht="27.2" x14ac:dyDescent="0.25">
      <c r="A79" s="10" t="s">
        <v>148</v>
      </c>
      <c r="B79" s="19" t="s">
        <v>149</v>
      </c>
      <c r="C79" s="19" t="s">
        <v>150</v>
      </c>
      <c r="D79" s="19" t="s">
        <v>26</v>
      </c>
      <c r="E79" s="20">
        <v>3.41</v>
      </c>
      <c r="F79" s="59"/>
      <c r="G79" s="21">
        <f t="shared" si="12"/>
        <v>0</v>
      </c>
    </row>
    <row r="80" spans="1:7" ht="27.2" x14ac:dyDescent="0.25">
      <c r="A80" s="10" t="s">
        <v>151</v>
      </c>
      <c r="B80" s="19" t="s">
        <v>39</v>
      </c>
      <c r="C80" s="19" t="s">
        <v>614</v>
      </c>
      <c r="D80" s="19" t="s">
        <v>26</v>
      </c>
      <c r="E80" s="20">
        <v>39.99</v>
      </c>
      <c r="F80" s="59"/>
      <c r="G80" s="21">
        <f t="shared" si="12"/>
        <v>0</v>
      </c>
    </row>
    <row r="81" spans="1:7" ht="27.2" x14ac:dyDescent="0.25">
      <c r="A81" s="10" t="s">
        <v>152</v>
      </c>
      <c r="B81" s="19" t="s">
        <v>93</v>
      </c>
      <c r="C81" s="19" t="s">
        <v>94</v>
      </c>
      <c r="D81" s="19" t="s">
        <v>26</v>
      </c>
      <c r="E81" s="20">
        <v>39.99</v>
      </c>
      <c r="F81" s="59"/>
      <c r="G81" s="21">
        <f t="shared" si="12"/>
        <v>0</v>
      </c>
    </row>
    <row r="82" spans="1:7" x14ac:dyDescent="0.25">
      <c r="A82" s="29" t="s">
        <v>153</v>
      </c>
      <c r="B82" s="30" t="s">
        <v>622</v>
      </c>
      <c r="C82" s="30" t="s">
        <v>154</v>
      </c>
      <c r="D82" s="31" t="s">
        <v>0</v>
      </c>
      <c r="E82" s="31" t="s">
        <v>0</v>
      </c>
      <c r="F82" s="32"/>
      <c r="G82" s="33">
        <f>G83+G92+G96+G140</f>
        <v>0</v>
      </c>
    </row>
    <row r="83" spans="1:7" x14ac:dyDescent="0.25">
      <c r="A83" s="34" t="s">
        <v>155</v>
      </c>
      <c r="B83" s="35" t="s">
        <v>5</v>
      </c>
      <c r="C83" s="35" t="s">
        <v>13</v>
      </c>
      <c r="D83" s="36" t="s">
        <v>0</v>
      </c>
      <c r="E83" s="36" t="s">
        <v>0</v>
      </c>
      <c r="F83" s="37"/>
      <c r="G83" s="38">
        <f>G84</f>
        <v>0</v>
      </c>
    </row>
    <row r="84" spans="1:7" x14ac:dyDescent="0.25">
      <c r="A84" s="44" t="s">
        <v>156</v>
      </c>
      <c r="B84" s="45" t="s">
        <v>14</v>
      </c>
      <c r="C84" s="45" t="s">
        <v>16</v>
      </c>
      <c r="D84" s="46" t="s">
        <v>0</v>
      </c>
      <c r="E84" s="46" t="s">
        <v>0</v>
      </c>
      <c r="F84" s="47"/>
      <c r="G84" s="48">
        <f>SUM(G85:G91)</f>
        <v>0</v>
      </c>
    </row>
    <row r="85" spans="1:7" ht="27.2" x14ac:dyDescent="0.25">
      <c r="A85" s="10" t="s">
        <v>157</v>
      </c>
      <c r="B85" s="19" t="s">
        <v>17</v>
      </c>
      <c r="C85" s="19" t="s">
        <v>19</v>
      </c>
      <c r="D85" s="19" t="s">
        <v>18</v>
      </c>
      <c r="E85" s="20">
        <v>0.28999999999999998</v>
      </c>
      <c r="F85" s="59"/>
      <c r="G85" s="21">
        <f t="shared" ref="G85:G91" si="13">ROUND(E85*F85,2)</f>
        <v>0</v>
      </c>
    </row>
    <row r="86" spans="1:7" ht="27.2" x14ac:dyDescent="0.25">
      <c r="A86" s="10" t="s">
        <v>158</v>
      </c>
      <c r="B86" s="19" t="s">
        <v>101</v>
      </c>
      <c r="C86" s="19" t="s">
        <v>102</v>
      </c>
      <c r="D86" s="19" t="s">
        <v>26</v>
      </c>
      <c r="E86" s="20">
        <v>34</v>
      </c>
      <c r="F86" s="59"/>
      <c r="G86" s="21">
        <f t="shared" si="13"/>
        <v>0</v>
      </c>
    </row>
    <row r="87" spans="1:7" x14ac:dyDescent="0.25">
      <c r="A87" s="10" t="s">
        <v>159</v>
      </c>
      <c r="B87" s="19" t="s">
        <v>104</v>
      </c>
      <c r="C87" s="19" t="s">
        <v>105</v>
      </c>
      <c r="D87" s="19" t="s">
        <v>26</v>
      </c>
      <c r="E87" s="20">
        <v>1.87</v>
      </c>
      <c r="F87" s="59"/>
      <c r="G87" s="21">
        <f t="shared" si="13"/>
        <v>0</v>
      </c>
    </row>
    <row r="88" spans="1:7" ht="27.2" x14ac:dyDescent="0.25">
      <c r="A88" s="10" t="s">
        <v>160</v>
      </c>
      <c r="B88" s="19" t="s">
        <v>21</v>
      </c>
      <c r="C88" s="19" t="s">
        <v>23</v>
      </c>
      <c r="D88" s="19" t="s">
        <v>22</v>
      </c>
      <c r="E88" s="20">
        <v>550</v>
      </c>
      <c r="F88" s="59"/>
      <c r="G88" s="21">
        <f t="shared" si="13"/>
        <v>0</v>
      </c>
    </row>
    <row r="89" spans="1:7" ht="27.2" x14ac:dyDescent="0.25">
      <c r="A89" s="10" t="s">
        <v>161</v>
      </c>
      <c r="B89" s="19" t="s">
        <v>39</v>
      </c>
      <c r="C89" s="19" t="s">
        <v>612</v>
      </c>
      <c r="D89" s="19" t="s">
        <v>26</v>
      </c>
      <c r="E89" s="20">
        <v>385</v>
      </c>
      <c r="F89" s="59"/>
      <c r="G89" s="21">
        <f t="shared" si="13"/>
        <v>0</v>
      </c>
    </row>
    <row r="90" spans="1:7" ht="27.2" x14ac:dyDescent="0.25">
      <c r="A90" s="10" t="s">
        <v>162</v>
      </c>
      <c r="B90" s="19" t="s">
        <v>28</v>
      </c>
      <c r="C90" s="19" t="s">
        <v>29</v>
      </c>
      <c r="D90" s="19" t="s">
        <v>26</v>
      </c>
      <c r="E90" s="20">
        <v>302.5</v>
      </c>
      <c r="F90" s="59"/>
      <c r="G90" s="21">
        <f t="shared" si="13"/>
        <v>0</v>
      </c>
    </row>
    <row r="91" spans="1:7" ht="40.75" x14ac:dyDescent="0.25">
      <c r="A91" s="10" t="s">
        <v>163</v>
      </c>
      <c r="B91" s="19" t="s">
        <v>31</v>
      </c>
      <c r="C91" s="19" t="s">
        <v>33</v>
      </c>
      <c r="D91" s="19" t="s">
        <v>32</v>
      </c>
      <c r="E91" s="20">
        <v>30.8</v>
      </c>
      <c r="F91" s="59"/>
      <c r="G91" s="21">
        <f t="shared" si="13"/>
        <v>0</v>
      </c>
    </row>
    <row r="92" spans="1:7" x14ac:dyDescent="0.25">
      <c r="A92" s="34" t="s">
        <v>164</v>
      </c>
      <c r="B92" s="35" t="s">
        <v>5</v>
      </c>
      <c r="C92" s="35" t="s">
        <v>35</v>
      </c>
      <c r="D92" s="36" t="s">
        <v>0</v>
      </c>
      <c r="E92" s="36" t="s">
        <v>0</v>
      </c>
      <c r="F92" s="37"/>
      <c r="G92" s="38">
        <f>G93</f>
        <v>0</v>
      </c>
    </row>
    <row r="93" spans="1:7" x14ac:dyDescent="0.25">
      <c r="A93" s="44" t="s">
        <v>165</v>
      </c>
      <c r="B93" s="45" t="s">
        <v>14</v>
      </c>
      <c r="C93" s="45" t="s">
        <v>37</v>
      </c>
      <c r="D93" s="46" t="s">
        <v>0</v>
      </c>
      <c r="E93" s="46" t="s">
        <v>0</v>
      </c>
      <c r="F93" s="47"/>
      <c r="G93" s="48">
        <f>SUM(G94:G95)</f>
        <v>0</v>
      </c>
    </row>
    <row r="94" spans="1:7" ht="27.2" x14ac:dyDescent="0.25">
      <c r="A94" s="10" t="s">
        <v>166</v>
      </c>
      <c r="B94" s="19" t="s">
        <v>39</v>
      </c>
      <c r="C94" s="19" t="s">
        <v>40</v>
      </c>
      <c r="D94" s="19" t="s">
        <v>32</v>
      </c>
      <c r="E94" s="20">
        <v>99.75</v>
      </c>
      <c r="F94" s="59"/>
      <c r="G94" s="21">
        <f t="shared" ref="G94:G95" si="14">ROUND(E94*F94,2)</f>
        <v>0</v>
      </c>
    </row>
    <row r="95" spans="1:7" ht="27.2" x14ac:dyDescent="0.25">
      <c r="A95" s="10" t="s">
        <v>167</v>
      </c>
      <c r="B95" s="19" t="s">
        <v>39</v>
      </c>
      <c r="C95" s="19" t="s">
        <v>42</v>
      </c>
      <c r="D95" s="19" t="s">
        <v>32</v>
      </c>
      <c r="E95" s="20">
        <v>423.82</v>
      </c>
      <c r="F95" s="59"/>
      <c r="G95" s="21">
        <f t="shared" si="14"/>
        <v>0</v>
      </c>
    </row>
    <row r="96" spans="1:7" x14ac:dyDescent="0.25">
      <c r="A96" s="34" t="s">
        <v>168</v>
      </c>
      <c r="B96" s="35" t="s">
        <v>5</v>
      </c>
      <c r="C96" s="35" t="s">
        <v>44</v>
      </c>
      <c r="D96" s="36" t="s">
        <v>0</v>
      </c>
      <c r="E96" s="36" t="s">
        <v>0</v>
      </c>
      <c r="F96" s="37"/>
      <c r="G96" s="38">
        <f>G97+G109+G118+G123+G129+G137</f>
        <v>0</v>
      </c>
    </row>
    <row r="97" spans="1:7" x14ac:dyDescent="0.25">
      <c r="A97" s="44" t="s">
        <v>169</v>
      </c>
      <c r="B97" s="45" t="s">
        <v>14</v>
      </c>
      <c r="C97" s="45" t="s">
        <v>170</v>
      </c>
      <c r="D97" s="46" t="s">
        <v>0</v>
      </c>
      <c r="E97" s="46" t="s">
        <v>0</v>
      </c>
      <c r="F97" s="47"/>
      <c r="G97" s="48">
        <f>SUM(G98:G108)</f>
        <v>0</v>
      </c>
    </row>
    <row r="98" spans="1:7" ht="27.2" x14ac:dyDescent="0.25">
      <c r="A98" s="10" t="s">
        <v>171</v>
      </c>
      <c r="B98" s="19" t="s">
        <v>48</v>
      </c>
      <c r="C98" s="19" t="s">
        <v>49</v>
      </c>
      <c r="D98" s="19" t="s">
        <v>32</v>
      </c>
      <c r="E98" s="20">
        <v>63.87</v>
      </c>
      <c r="F98" s="59"/>
      <c r="G98" s="21">
        <f t="shared" ref="G98:G108" si="15">ROUND(E98*F98,2)</f>
        <v>0</v>
      </c>
    </row>
    <row r="99" spans="1:7" ht="27.2" x14ac:dyDescent="0.25">
      <c r="A99" s="10" t="s">
        <v>172</v>
      </c>
      <c r="B99" s="19" t="s">
        <v>173</v>
      </c>
      <c r="C99" s="19" t="s">
        <v>174</v>
      </c>
      <c r="D99" s="19" t="s">
        <v>22</v>
      </c>
      <c r="E99" s="20">
        <v>25.3</v>
      </c>
      <c r="F99" s="59"/>
      <c r="G99" s="21">
        <f t="shared" si="15"/>
        <v>0</v>
      </c>
    </row>
    <row r="100" spans="1:7" ht="27.2" x14ac:dyDescent="0.25">
      <c r="A100" s="10" t="s">
        <v>175</v>
      </c>
      <c r="B100" s="19" t="s">
        <v>176</v>
      </c>
      <c r="C100" s="19" t="s">
        <v>177</v>
      </c>
      <c r="D100" s="19" t="s">
        <v>22</v>
      </c>
      <c r="E100" s="20">
        <v>265</v>
      </c>
      <c r="F100" s="59"/>
      <c r="G100" s="21">
        <f t="shared" si="15"/>
        <v>0</v>
      </c>
    </row>
    <row r="101" spans="1:7" ht="27.2" x14ac:dyDescent="0.25">
      <c r="A101" s="10" t="s">
        <v>178</v>
      </c>
      <c r="B101" s="19" t="s">
        <v>179</v>
      </c>
      <c r="C101" s="19" t="s">
        <v>181</v>
      </c>
      <c r="D101" s="19" t="s">
        <v>180</v>
      </c>
      <c r="E101" s="20">
        <v>23</v>
      </c>
      <c r="F101" s="59"/>
      <c r="G101" s="21">
        <f t="shared" si="15"/>
        <v>0</v>
      </c>
    </row>
    <row r="102" spans="1:7" ht="27.2" x14ac:dyDescent="0.25">
      <c r="A102" s="10" t="s">
        <v>182</v>
      </c>
      <c r="B102" s="19" t="s">
        <v>39</v>
      </c>
      <c r="C102" s="19" t="s">
        <v>54</v>
      </c>
      <c r="D102" s="19" t="s">
        <v>32</v>
      </c>
      <c r="E102" s="20">
        <v>31.89</v>
      </c>
      <c r="F102" s="59"/>
      <c r="G102" s="21">
        <f t="shared" si="15"/>
        <v>0</v>
      </c>
    </row>
    <row r="103" spans="1:7" ht="27.2" x14ac:dyDescent="0.25">
      <c r="A103" s="10" t="s">
        <v>183</v>
      </c>
      <c r="B103" s="19" t="s">
        <v>39</v>
      </c>
      <c r="C103" s="19" t="s">
        <v>613</v>
      </c>
      <c r="D103" s="19" t="s">
        <v>32</v>
      </c>
      <c r="E103" s="20">
        <v>95.8</v>
      </c>
      <c r="F103" s="59"/>
      <c r="G103" s="21">
        <f t="shared" si="15"/>
        <v>0</v>
      </c>
    </row>
    <row r="104" spans="1:7" ht="27.2" x14ac:dyDescent="0.25">
      <c r="A104" s="10" t="s">
        <v>184</v>
      </c>
      <c r="B104" s="19" t="s">
        <v>185</v>
      </c>
      <c r="C104" s="19" t="s">
        <v>186</v>
      </c>
      <c r="D104" s="19" t="s">
        <v>22</v>
      </c>
      <c r="E104" s="20">
        <v>290.3</v>
      </c>
      <c r="F104" s="59"/>
      <c r="G104" s="21">
        <f t="shared" si="15"/>
        <v>0</v>
      </c>
    </row>
    <row r="105" spans="1:7" ht="27.2" x14ac:dyDescent="0.25">
      <c r="A105" s="10" t="s">
        <v>187</v>
      </c>
      <c r="B105" s="19" t="s">
        <v>188</v>
      </c>
      <c r="C105" s="19" t="s">
        <v>190</v>
      </c>
      <c r="D105" s="19" t="s">
        <v>189</v>
      </c>
      <c r="E105" s="20">
        <v>1</v>
      </c>
      <c r="F105" s="59"/>
      <c r="G105" s="21">
        <f t="shared" si="15"/>
        <v>0</v>
      </c>
    </row>
    <row r="106" spans="1:7" ht="27.2" x14ac:dyDescent="0.25">
      <c r="A106" s="10" t="s">
        <v>191</v>
      </c>
      <c r="B106" s="19" t="s">
        <v>192</v>
      </c>
      <c r="C106" s="19" t="s">
        <v>194</v>
      </c>
      <c r="D106" s="19" t="s">
        <v>193</v>
      </c>
      <c r="E106" s="20">
        <v>9.0299999999999994</v>
      </c>
      <c r="F106" s="59"/>
      <c r="G106" s="21">
        <f t="shared" si="15"/>
        <v>0</v>
      </c>
    </row>
    <row r="107" spans="1:7" ht="27.2" x14ac:dyDescent="0.25">
      <c r="A107" s="10" t="s">
        <v>195</v>
      </c>
      <c r="B107" s="19" t="s">
        <v>196</v>
      </c>
      <c r="C107" s="19" t="s">
        <v>198</v>
      </c>
      <c r="D107" s="19" t="s">
        <v>197</v>
      </c>
      <c r="E107" s="20">
        <v>1</v>
      </c>
      <c r="F107" s="59"/>
      <c r="G107" s="21">
        <f t="shared" si="15"/>
        <v>0</v>
      </c>
    </row>
    <row r="108" spans="1:7" ht="27.2" x14ac:dyDescent="0.25">
      <c r="A108" s="10" t="s">
        <v>199</v>
      </c>
      <c r="B108" s="19" t="s">
        <v>200</v>
      </c>
      <c r="C108" s="19" t="s">
        <v>201</v>
      </c>
      <c r="D108" s="19" t="s">
        <v>193</v>
      </c>
      <c r="E108" s="20">
        <v>9.0299999999999994</v>
      </c>
      <c r="F108" s="59"/>
      <c r="G108" s="21">
        <f t="shared" si="15"/>
        <v>0</v>
      </c>
    </row>
    <row r="109" spans="1:7" x14ac:dyDescent="0.25">
      <c r="A109" s="44" t="s">
        <v>202</v>
      </c>
      <c r="B109" s="45" t="s">
        <v>14</v>
      </c>
      <c r="C109" s="45" t="s">
        <v>203</v>
      </c>
      <c r="D109" s="46" t="s">
        <v>0</v>
      </c>
      <c r="E109" s="46" t="s">
        <v>0</v>
      </c>
      <c r="F109" s="47"/>
      <c r="G109" s="48">
        <f>SUM(G110:G117)</f>
        <v>0</v>
      </c>
    </row>
    <row r="110" spans="1:7" ht="27.2" x14ac:dyDescent="0.25">
      <c r="A110" s="10" t="s">
        <v>204</v>
      </c>
      <c r="B110" s="19" t="s">
        <v>205</v>
      </c>
      <c r="C110" s="19" t="s">
        <v>206</v>
      </c>
      <c r="D110" s="19" t="s">
        <v>62</v>
      </c>
      <c r="E110" s="20">
        <v>3</v>
      </c>
      <c r="F110" s="59"/>
      <c r="G110" s="21">
        <f t="shared" ref="G110:G117" si="16">ROUND(E110*F110,2)</f>
        <v>0</v>
      </c>
    </row>
    <row r="111" spans="1:7" ht="27.2" x14ac:dyDescent="0.25">
      <c r="A111" s="10" t="s">
        <v>207</v>
      </c>
      <c r="B111" s="19" t="s">
        <v>205</v>
      </c>
      <c r="C111" s="19" t="s">
        <v>208</v>
      </c>
      <c r="D111" s="19" t="s">
        <v>62</v>
      </c>
      <c r="E111" s="20">
        <v>3</v>
      </c>
      <c r="F111" s="59"/>
      <c r="G111" s="21">
        <f t="shared" si="16"/>
        <v>0</v>
      </c>
    </row>
    <row r="112" spans="1:7" ht="27.2" x14ac:dyDescent="0.25">
      <c r="A112" s="10" t="s">
        <v>209</v>
      </c>
      <c r="B112" s="19" t="s">
        <v>210</v>
      </c>
      <c r="C112" s="19" t="s">
        <v>211</v>
      </c>
      <c r="D112" s="19" t="s">
        <v>72</v>
      </c>
      <c r="E112" s="20">
        <v>3</v>
      </c>
      <c r="F112" s="59"/>
      <c r="G112" s="21">
        <f t="shared" si="16"/>
        <v>0</v>
      </c>
    </row>
    <row r="113" spans="1:7" ht="40.75" x14ac:dyDescent="0.25">
      <c r="A113" s="10" t="s">
        <v>212</v>
      </c>
      <c r="B113" s="19" t="s">
        <v>213</v>
      </c>
      <c r="C113" s="19" t="s">
        <v>214</v>
      </c>
      <c r="D113" s="19" t="s">
        <v>62</v>
      </c>
      <c r="E113" s="20">
        <v>3</v>
      </c>
      <c r="F113" s="59"/>
      <c r="G113" s="21">
        <f t="shared" si="16"/>
        <v>0</v>
      </c>
    </row>
    <row r="114" spans="1:7" ht="40.75" x14ac:dyDescent="0.25">
      <c r="A114" s="10" t="s">
        <v>215</v>
      </c>
      <c r="B114" s="19" t="s">
        <v>216</v>
      </c>
      <c r="C114" s="19" t="s">
        <v>217</v>
      </c>
      <c r="D114" s="19" t="s">
        <v>62</v>
      </c>
      <c r="E114" s="20">
        <v>3</v>
      </c>
      <c r="F114" s="59"/>
      <c r="G114" s="21">
        <f t="shared" si="16"/>
        <v>0</v>
      </c>
    </row>
    <row r="115" spans="1:7" ht="27.2" x14ac:dyDescent="0.25">
      <c r="A115" s="10" t="s">
        <v>218</v>
      </c>
      <c r="B115" s="19" t="s">
        <v>219</v>
      </c>
      <c r="C115" s="19" t="s">
        <v>220</v>
      </c>
      <c r="D115" s="19" t="s">
        <v>180</v>
      </c>
      <c r="E115" s="20">
        <v>3</v>
      </c>
      <c r="F115" s="59"/>
      <c r="G115" s="21">
        <f t="shared" si="16"/>
        <v>0</v>
      </c>
    </row>
    <row r="116" spans="1:7" ht="27.2" x14ac:dyDescent="0.25">
      <c r="A116" s="10" t="s">
        <v>221</v>
      </c>
      <c r="B116" s="19" t="s">
        <v>179</v>
      </c>
      <c r="C116" s="19" t="s">
        <v>181</v>
      </c>
      <c r="D116" s="19" t="s">
        <v>180</v>
      </c>
      <c r="E116" s="20">
        <v>3</v>
      </c>
      <c r="F116" s="59"/>
      <c r="G116" s="21">
        <f t="shared" si="16"/>
        <v>0</v>
      </c>
    </row>
    <row r="117" spans="1:7" ht="27.2" x14ac:dyDescent="0.25">
      <c r="A117" s="10" t="s">
        <v>222</v>
      </c>
      <c r="B117" s="19" t="s">
        <v>39</v>
      </c>
      <c r="C117" s="19" t="s">
        <v>223</v>
      </c>
      <c r="D117" s="19" t="s">
        <v>62</v>
      </c>
      <c r="E117" s="20">
        <v>6</v>
      </c>
      <c r="F117" s="59"/>
      <c r="G117" s="21">
        <f t="shared" si="16"/>
        <v>0</v>
      </c>
    </row>
    <row r="118" spans="1:7" x14ac:dyDescent="0.25">
      <c r="A118" s="44" t="s">
        <v>224</v>
      </c>
      <c r="B118" s="45" t="s">
        <v>14</v>
      </c>
      <c r="C118" s="45" t="s">
        <v>225</v>
      </c>
      <c r="D118" s="46" t="s">
        <v>0</v>
      </c>
      <c r="E118" s="46" t="s">
        <v>0</v>
      </c>
      <c r="F118" s="47"/>
      <c r="G118" s="48">
        <f>SUM(G119:G122)</f>
        <v>0</v>
      </c>
    </row>
    <row r="119" spans="1:7" x14ac:dyDescent="0.25">
      <c r="A119" s="10" t="s">
        <v>226</v>
      </c>
      <c r="B119" s="19" t="s">
        <v>227</v>
      </c>
      <c r="C119" s="19" t="s">
        <v>228</v>
      </c>
      <c r="D119" s="19" t="s">
        <v>62</v>
      </c>
      <c r="E119" s="20">
        <v>2</v>
      </c>
      <c r="F119" s="59"/>
      <c r="G119" s="21">
        <f t="shared" ref="G119:G122" si="17">ROUND(E119*F119,2)</f>
        <v>0</v>
      </c>
    </row>
    <row r="120" spans="1:7" x14ac:dyDescent="0.25">
      <c r="A120" s="10" t="s">
        <v>229</v>
      </c>
      <c r="B120" s="19" t="s">
        <v>205</v>
      </c>
      <c r="C120" s="19" t="s">
        <v>230</v>
      </c>
      <c r="D120" s="19" t="s">
        <v>62</v>
      </c>
      <c r="E120" s="20">
        <v>2</v>
      </c>
      <c r="F120" s="59"/>
      <c r="G120" s="21">
        <f t="shared" si="17"/>
        <v>0</v>
      </c>
    </row>
    <row r="121" spans="1:7" ht="27.2" x14ac:dyDescent="0.25">
      <c r="A121" s="10" t="s">
        <v>231</v>
      </c>
      <c r="B121" s="19" t="s">
        <v>232</v>
      </c>
      <c r="C121" s="19" t="s">
        <v>233</v>
      </c>
      <c r="D121" s="19" t="s">
        <v>72</v>
      </c>
      <c r="E121" s="20">
        <v>2</v>
      </c>
      <c r="F121" s="59"/>
      <c r="G121" s="21">
        <f t="shared" si="17"/>
        <v>0</v>
      </c>
    </row>
    <row r="122" spans="1:7" ht="27.2" x14ac:dyDescent="0.25">
      <c r="A122" s="10" t="s">
        <v>234</v>
      </c>
      <c r="B122" s="19" t="s">
        <v>39</v>
      </c>
      <c r="C122" s="19" t="s">
        <v>223</v>
      </c>
      <c r="D122" s="19" t="s">
        <v>62</v>
      </c>
      <c r="E122" s="20">
        <v>2</v>
      </c>
      <c r="F122" s="59"/>
      <c r="G122" s="21">
        <f t="shared" si="17"/>
        <v>0</v>
      </c>
    </row>
    <row r="123" spans="1:7" x14ac:dyDescent="0.25">
      <c r="A123" s="44" t="s">
        <v>235</v>
      </c>
      <c r="B123" s="45" t="s">
        <v>14</v>
      </c>
      <c r="C123" s="45" t="s">
        <v>236</v>
      </c>
      <c r="D123" s="46" t="s">
        <v>0</v>
      </c>
      <c r="E123" s="46" t="s">
        <v>0</v>
      </c>
      <c r="F123" s="47"/>
      <c r="G123" s="48">
        <f>SUM(G124:G128)</f>
        <v>0</v>
      </c>
    </row>
    <row r="124" spans="1:7" ht="27.2" x14ac:dyDescent="0.25">
      <c r="A124" s="10" t="s">
        <v>237</v>
      </c>
      <c r="B124" s="19" t="s">
        <v>205</v>
      </c>
      <c r="C124" s="19" t="s">
        <v>208</v>
      </c>
      <c r="D124" s="19" t="s">
        <v>62</v>
      </c>
      <c r="E124" s="20">
        <v>1</v>
      </c>
      <c r="F124" s="59"/>
      <c r="G124" s="21">
        <f t="shared" ref="G124:G128" si="18">ROUND(E124*F124,2)</f>
        <v>0</v>
      </c>
    </row>
    <row r="125" spans="1:7" ht="40.75" x14ac:dyDescent="0.25">
      <c r="A125" s="10" t="s">
        <v>238</v>
      </c>
      <c r="B125" s="19" t="s">
        <v>213</v>
      </c>
      <c r="C125" s="19" t="s">
        <v>214</v>
      </c>
      <c r="D125" s="19" t="s">
        <v>62</v>
      </c>
      <c r="E125" s="20">
        <v>2</v>
      </c>
      <c r="F125" s="59"/>
      <c r="G125" s="21">
        <f t="shared" si="18"/>
        <v>0</v>
      </c>
    </row>
    <row r="126" spans="1:7" ht="27.2" x14ac:dyDescent="0.25">
      <c r="A126" s="10" t="s">
        <v>239</v>
      </c>
      <c r="B126" s="19" t="s">
        <v>219</v>
      </c>
      <c r="C126" s="19" t="s">
        <v>220</v>
      </c>
      <c r="D126" s="19" t="s">
        <v>180</v>
      </c>
      <c r="E126" s="20">
        <v>2</v>
      </c>
      <c r="F126" s="59"/>
      <c r="G126" s="21">
        <f t="shared" si="18"/>
        <v>0</v>
      </c>
    </row>
    <row r="127" spans="1:7" x14ac:dyDescent="0.25">
      <c r="A127" s="10" t="s">
        <v>240</v>
      </c>
      <c r="B127" s="19" t="s">
        <v>241</v>
      </c>
      <c r="C127" s="19" t="s">
        <v>242</v>
      </c>
      <c r="D127" s="19" t="s">
        <v>72</v>
      </c>
      <c r="E127" s="20">
        <v>1</v>
      </c>
      <c r="F127" s="59"/>
      <c r="G127" s="21">
        <f t="shared" si="18"/>
        <v>0</v>
      </c>
    </row>
    <row r="128" spans="1:7" ht="27.2" x14ac:dyDescent="0.25">
      <c r="A128" s="10" t="s">
        <v>243</v>
      </c>
      <c r="B128" s="19" t="s">
        <v>39</v>
      </c>
      <c r="C128" s="19" t="s">
        <v>223</v>
      </c>
      <c r="D128" s="19" t="s">
        <v>62</v>
      </c>
      <c r="E128" s="20">
        <v>3</v>
      </c>
      <c r="F128" s="59"/>
      <c r="G128" s="21">
        <f t="shared" si="18"/>
        <v>0</v>
      </c>
    </row>
    <row r="129" spans="1:7" x14ac:dyDescent="0.25">
      <c r="A129" s="44" t="s">
        <v>244</v>
      </c>
      <c r="B129" s="45" t="s">
        <v>14</v>
      </c>
      <c r="C129" s="45" t="s">
        <v>245</v>
      </c>
      <c r="D129" s="46" t="s">
        <v>0</v>
      </c>
      <c r="E129" s="46" t="s">
        <v>0</v>
      </c>
      <c r="F129" s="47"/>
      <c r="G129" s="48">
        <f>SUM(G130:G136)</f>
        <v>0</v>
      </c>
    </row>
    <row r="130" spans="1:7" ht="27.2" x14ac:dyDescent="0.25">
      <c r="A130" s="10" t="s">
        <v>246</v>
      </c>
      <c r="B130" s="19" t="s">
        <v>205</v>
      </c>
      <c r="C130" s="19" t="s">
        <v>208</v>
      </c>
      <c r="D130" s="19" t="s">
        <v>62</v>
      </c>
      <c r="E130" s="20">
        <v>1</v>
      </c>
      <c r="F130" s="59"/>
      <c r="G130" s="21">
        <f t="shared" ref="G130:G136" si="19">ROUND(E130*F130,2)</f>
        <v>0</v>
      </c>
    </row>
    <row r="131" spans="1:7" ht="40.75" x14ac:dyDescent="0.25">
      <c r="A131" s="10" t="s">
        <v>247</v>
      </c>
      <c r="B131" s="19" t="s">
        <v>213</v>
      </c>
      <c r="C131" s="19" t="s">
        <v>214</v>
      </c>
      <c r="D131" s="19" t="s">
        <v>62</v>
      </c>
      <c r="E131" s="20">
        <v>2</v>
      </c>
      <c r="F131" s="59"/>
      <c r="G131" s="21">
        <f t="shared" si="19"/>
        <v>0</v>
      </c>
    </row>
    <row r="132" spans="1:7" ht="27.2" x14ac:dyDescent="0.25">
      <c r="A132" s="10" t="s">
        <v>248</v>
      </c>
      <c r="B132" s="19" t="s">
        <v>219</v>
      </c>
      <c r="C132" s="19" t="s">
        <v>220</v>
      </c>
      <c r="D132" s="19" t="s">
        <v>180</v>
      </c>
      <c r="E132" s="20">
        <v>2</v>
      </c>
      <c r="F132" s="59"/>
      <c r="G132" s="21">
        <f t="shared" si="19"/>
        <v>0</v>
      </c>
    </row>
    <row r="133" spans="1:7" x14ac:dyDescent="0.25">
      <c r="A133" s="10" t="s">
        <v>249</v>
      </c>
      <c r="B133" s="19" t="s">
        <v>241</v>
      </c>
      <c r="C133" s="19" t="s">
        <v>242</v>
      </c>
      <c r="D133" s="19" t="s">
        <v>72</v>
      </c>
      <c r="E133" s="20">
        <v>1</v>
      </c>
      <c r="F133" s="59"/>
      <c r="G133" s="21">
        <f t="shared" si="19"/>
        <v>0</v>
      </c>
    </row>
    <row r="134" spans="1:7" ht="27.2" x14ac:dyDescent="0.25">
      <c r="A134" s="10" t="s">
        <v>250</v>
      </c>
      <c r="B134" s="19" t="s">
        <v>251</v>
      </c>
      <c r="C134" s="19" t="s">
        <v>252</v>
      </c>
      <c r="D134" s="19" t="s">
        <v>72</v>
      </c>
      <c r="E134" s="20">
        <v>1</v>
      </c>
      <c r="F134" s="59"/>
      <c r="G134" s="21">
        <f t="shared" si="19"/>
        <v>0</v>
      </c>
    </row>
    <row r="135" spans="1:7" x14ac:dyDescent="0.25">
      <c r="A135" s="10" t="s">
        <v>253</v>
      </c>
      <c r="B135" s="19" t="s">
        <v>205</v>
      </c>
      <c r="C135" s="19" t="s">
        <v>230</v>
      </c>
      <c r="D135" s="19" t="s">
        <v>62</v>
      </c>
      <c r="E135" s="20">
        <v>1</v>
      </c>
      <c r="F135" s="59"/>
      <c r="G135" s="21">
        <f t="shared" si="19"/>
        <v>0</v>
      </c>
    </row>
    <row r="136" spans="1:7" ht="27.2" x14ac:dyDescent="0.25">
      <c r="A136" s="10" t="s">
        <v>254</v>
      </c>
      <c r="B136" s="19" t="s">
        <v>39</v>
      </c>
      <c r="C136" s="19" t="s">
        <v>223</v>
      </c>
      <c r="D136" s="19" t="s">
        <v>62</v>
      </c>
      <c r="E136" s="20">
        <v>4</v>
      </c>
      <c r="F136" s="59"/>
      <c r="G136" s="21">
        <f t="shared" si="19"/>
        <v>0</v>
      </c>
    </row>
    <row r="137" spans="1:7" x14ac:dyDescent="0.25">
      <c r="A137" s="44" t="s">
        <v>255</v>
      </c>
      <c r="B137" s="45" t="s">
        <v>14</v>
      </c>
      <c r="C137" s="45" t="s">
        <v>70</v>
      </c>
      <c r="D137" s="46" t="s">
        <v>0</v>
      </c>
      <c r="E137" s="46" t="s">
        <v>0</v>
      </c>
      <c r="F137" s="47"/>
      <c r="G137" s="48">
        <f>SUM(G138:G139)</f>
        <v>0</v>
      </c>
    </row>
    <row r="138" spans="1:7" ht="54.35" x14ac:dyDescent="0.25">
      <c r="A138" s="10" t="s">
        <v>256</v>
      </c>
      <c r="B138" s="19" t="s">
        <v>39</v>
      </c>
      <c r="C138" s="19" t="s">
        <v>73</v>
      </c>
      <c r="D138" s="19" t="s">
        <v>72</v>
      </c>
      <c r="E138" s="20">
        <v>5</v>
      </c>
      <c r="F138" s="59"/>
      <c r="G138" s="21">
        <f t="shared" ref="G138:G139" si="20">ROUND(E138*F138,2)</f>
        <v>0</v>
      </c>
    </row>
    <row r="139" spans="1:7" ht="27.2" x14ac:dyDescent="0.25">
      <c r="A139" s="10" t="s">
        <v>257</v>
      </c>
      <c r="B139" s="19" t="s">
        <v>77</v>
      </c>
      <c r="C139" s="19" t="s">
        <v>78</v>
      </c>
      <c r="D139" s="19" t="s">
        <v>22</v>
      </c>
      <c r="E139" s="20">
        <v>3</v>
      </c>
      <c r="F139" s="59"/>
      <c r="G139" s="21">
        <f t="shared" si="20"/>
        <v>0</v>
      </c>
    </row>
    <row r="140" spans="1:7" x14ac:dyDescent="0.25">
      <c r="A140" s="34" t="s">
        <v>258</v>
      </c>
      <c r="B140" s="35" t="s">
        <v>5</v>
      </c>
      <c r="C140" s="35" t="s">
        <v>80</v>
      </c>
      <c r="D140" s="36" t="s">
        <v>0</v>
      </c>
      <c r="E140" s="36" t="s">
        <v>0</v>
      </c>
      <c r="F140" s="37"/>
      <c r="G140" s="38">
        <f>G141+G147</f>
        <v>0</v>
      </c>
    </row>
    <row r="141" spans="1:7" x14ac:dyDescent="0.25">
      <c r="A141" s="44" t="s">
        <v>259</v>
      </c>
      <c r="B141" s="45" t="s">
        <v>14</v>
      </c>
      <c r="C141" s="45" t="s">
        <v>82</v>
      </c>
      <c r="D141" s="46" t="s">
        <v>0</v>
      </c>
      <c r="E141" s="46" t="s">
        <v>0</v>
      </c>
      <c r="F141" s="47"/>
      <c r="G141" s="48">
        <f>SUM(G142:G146)</f>
        <v>0</v>
      </c>
    </row>
    <row r="142" spans="1:7" ht="40.75" x14ac:dyDescent="0.25">
      <c r="A142" s="10" t="s">
        <v>260</v>
      </c>
      <c r="B142" s="19" t="s">
        <v>136</v>
      </c>
      <c r="C142" s="19" t="s">
        <v>137</v>
      </c>
      <c r="D142" s="19" t="s">
        <v>32</v>
      </c>
      <c r="E142" s="20">
        <v>14.66</v>
      </c>
      <c r="F142" s="59"/>
      <c r="G142" s="21">
        <f t="shared" ref="G142:G146" si="21">ROUND(E142*F142,2)</f>
        <v>0</v>
      </c>
    </row>
    <row r="143" spans="1:7" x14ac:dyDescent="0.25">
      <c r="A143" s="10" t="s">
        <v>261</v>
      </c>
      <c r="B143" s="19" t="s">
        <v>139</v>
      </c>
      <c r="C143" s="19" t="s">
        <v>140</v>
      </c>
      <c r="D143" s="19" t="s">
        <v>32</v>
      </c>
      <c r="E143" s="20">
        <v>4.08</v>
      </c>
      <c r="F143" s="59"/>
      <c r="G143" s="21">
        <f t="shared" si="21"/>
        <v>0</v>
      </c>
    </row>
    <row r="144" spans="1:7" ht="27.2" x14ac:dyDescent="0.25">
      <c r="A144" s="10" t="s">
        <v>262</v>
      </c>
      <c r="B144" s="19" t="s">
        <v>142</v>
      </c>
      <c r="C144" s="19" t="s">
        <v>615</v>
      </c>
      <c r="D144" s="19" t="s">
        <v>32</v>
      </c>
      <c r="E144" s="20">
        <v>1.02</v>
      </c>
      <c r="F144" s="59"/>
      <c r="G144" s="21">
        <f t="shared" si="21"/>
        <v>0</v>
      </c>
    </row>
    <row r="145" spans="1:7" ht="40.75" x14ac:dyDescent="0.25">
      <c r="A145" s="10" t="s">
        <v>263</v>
      </c>
      <c r="B145" s="19" t="s">
        <v>84</v>
      </c>
      <c r="C145" s="19" t="s">
        <v>85</v>
      </c>
      <c r="D145" s="19" t="s">
        <v>32</v>
      </c>
      <c r="E145" s="20">
        <v>214.57</v>
      </c>
      <c r="F145" s="59"/>
      <c r="G145" s="21">
        <f t="shared" si="21"/>
        <v>0</v>
      </c>
    </row>
    <row r="146" spans="1:7" ht="27.2" x14ac:dyDescent="0.25">
      <c r="A146" s="10" t="s">
        <v>264</v>
      </c>
      <c r="B146" s="19" t="s">
        <v>87</v>
      </c>
      <c r="C146" s="19" t="s">
        <v>88</v>
      </c>
      <c r="D146" s="19" t="s">
        <v>32</v>
      </c>
      <c r="E146" s="20">
        <v>107.29</v>
      </c>
      <c r="F146" s="59"/>
      <c r="G146" s="21">
        <f t="shared" si="21"/>
        <v>0</v>
      </c>
    </row>
    <row r="147" spans="1:7" x14ac:dyDescent="0.25">
      <c r="A147" s="44" t="s">
        <v>265</v>
      </c>
      <c r="B147" s="45" t="s">
        <v>14</v>
      </c>
      <c r="C147" s="45" t="s">
        <v>90</v>
      </c>
      <c r="D147" s="46" t="s">
        <v>0</v>
      </c>
      <c r="E147" s="46" t="s">
        <v>0</v>
      </c>
      <c r="F147" s="47"/>
      <c r="G147" s="48">
        <f>SUM(G148:G151)</f>
        <v>0</v>
      </c>
    </row>
    <row r="148" spans="1:7" ht="27.2" x14ac:dyDescent="0.25">
      <c r="A148" s="10" t="s">
        <v>266</v>
      </c>
      <c r="B148" s="19" t="s">
        <v>146</v>
      </c>
      <c r="C148" s="19" t="s">
        <v>147</v>
      </c>
      <c r="D148" s="19" t="s">
        <v>26</v>
      </c>
      <c r="E148" s="20">
        <v>1.87</v>
      </c>
      <c r="F148" s="59"/>
      <c r="G148" s="21">
        <f t="shared" ref="G148:G151" si="22">ROUND(E148*F148,2)</f>
        <v>0</v>
      </c>
    </row>
    <row r="149" spans="1:7" ht="27.2" x14ac:dyDescent="0.25">
      <c r="A149" s="10" t="s">
        <v>267</v>
      </c>
      <c r="B149" s="19" t="s">
        <v>149</v>
      </c>
      <c r="C149" s="19" t="s">
        <v>150</v>
      </c>
      <c r="D149" s="19" t="s">
        <v>26</v>
      </c>
      <c r="E149" s="20">
        <v>1.87</v>
      </c>
      <c r="F149" s="59"/>
      <c r="G149" s="21">
        <f t="shared" si="22"/>
        <v>0</v>
      </c>
    </row>
    <row r="150" spans="1:7" ht="27.2" x14ac:dyDescent="0.25">
      <c r="A150" s="10" t="s">
        <v>268</v>
      </c>
      <c r="B150" s="19" t="s">
        <v>39</v>
      </c>
      <c r="C150" s="19" t="s">
        <v>614</v>
      </c>
      <c r="D150" s="19" t="s">
        <v>26</v>
      </c>
      <c r="E150" s="20">
        <v>302.5</v>
      </c>
      <c r="F150" s="59"/>
      <c r="G150" s="21">
        <f t="shared" si="22"/>
        <v>0</v>
      </c>
    </row>
    <row r="151" spans="1:7" ht="27.2" x14ac:dyDescent="0.25">
      <c r="A151" s="10" t="s">
        <v>269</v>
      </c>
      <c r="B151" s="19" t="s">
        <v>93</v>
      </c>
      <c r="C151" s="19" t="s">
        <v>94</v>
      </c>
      <c r="D151" s="19" t="s">
        <v>26</v>
      </c>
      <c r="E151" s="20">
        <v>302.5</v>
      </c>
      <c r="F151" s="59"/>
      <c r="G151" s="21">
        <f t="shared" si="22"/>
        <v>0</v>
      </c>
    </row>
    <row r="152" spans="1:7" x14ac:dyDescent="0.25">
      <c r="A152" s="39" t="s">
        <v>270</v>
      </c>
      <c r="B152" s="40" t="s">
        <v>621</v>
      </c>
      <c r="C152" s="40" t="s">
        <v>271</v>
      </c>
      <c r="D152" s="41" t="s">
        <v>0</v>
      </c>
      <c r="E152" s="41" t="s">
        <v>0</v>
      </c>
      <c r="F152" s="42"/>
      <c r="G152" s="43">
        <f>G153+G177</f>
        <v>0</v>
      </c>
    </row>
    <row r="153" spans="1:7" x14ac:dyDescent="0.25">
      <c r="A153" s="29" t="s">
        <v>272</v>
      </c>
      <c r="B153" s="30" t="s">
        <v>622</v>
      </c>
      <c r="C153" s="30" t="s">
        <v>273</v>
      </c>
      <c r="D153" s="31" t="s">
        <v>0</v>
      </c>
      <c r="E153" s="31" t="s">
        <v>0</v>
      </c>
      <c r="F153" s="32"/>
      <c r="G153" s="33">
        <f>G154+G158+G161+G174</f>
        <v>0</v>
      </c>
    </row>
    <row r="154" spans="1:7" x14ac:dyDescent="0.25">
      <c r="A154" s="34" t="s">
        <v>274</v>
      </c>
      <c r="B154" s="35" t="s">
        <v>5</v>
      </c>
      <c r="C154" s="35" t="s">
        <v>13</v>
      </c>
      <c r="D154" s="36" t="s">
        <v>0</v>
      </c>
      <c r="E154" s="36" t="s">
        <v>0</v>
      </c>
      <c r="F154" s="37"/>
      <c r="G154" s="38">
        <f>G155</f>
        <v>0</v>
      </c>
    </row>
    <row r="155" spans="1:7" x14ac:dyDescent="0.25">
      <c r="A155" s="44" t="s">
        <v>275</v>
      </c>
      <c r="B155" s="45" t="s">
        <v>14</v>
      </c>
      <c r="C155" s="45" t="s">
        <v>16</v>
      </c>
      <c r="D155" s="46" t="s">
        <v>0</v>
      </c>
      <c r="E155" s="46" t="s">
        <v>0</v>
      </c>
      <c r="F155" s="47"/>
      <c r="G155" s="48">
        <f>SUM(G156:G157)</f>
        <v>0</v>
      </c>
    </row>
    <row r="156" spans="1:7" ht="27.2" x14ac:dyDescent="0.25">
      <c r="A156" s="10" t="s">
        <v>276</v>
      </c>
      <c r="B156" s="19" t="s">
        <v>17</v>
      </c>
      <c r="C156" s="19" t="s">
        <v>19</v>
      </c>
      <c r="D156" s="19" t="s">
        <v>18</v>
      </c>
      <c r="E156" s="20">
        <v>0.13</v>
      </c>
      <c r="F156" s="59"/>
      <c r="G156" s="21">
        <f t="shared" ref="G156:G157" si="23">ROUND(E156*F156,2)</f>
        <v>0</v>
      </c>
    </row>
    <row r="157" spans="1:7" ht="27.2" x14ac:dyDescent="0.25">
      <c r="A157" s="10" t="s">
        <v>277</v>
      </c>
      <c r="B157" s="19" t="s">
        <v>101</v>
      </c>
      <c r="C157" s="19" t="s">
        <v>102</v>
      </c>
      <c r="D157" s="19" t="s">
        <v>26</v>
      </c>
      <c r="E157" s="20">
        <v>333.33</v>
      </c>
      <c r="F157" s="59"/>
      <c r="G157" s="21">
        <f t="shared" si="23"/>
        <v>0</v>
      </c>
    </row>
    <row r="158" spans="1:7" x14ac:dyDescent="0.25">
      <c r="A158" s="34" t="s">
        <v>278</v>
      </c>
      <c r="B158" s="35" t="s">
        <v>5</v>
      </c>
      <c r="C158" s="35" t="s">
        <v>35</v>
      </c>
      <c r="D158" s="36" t="s">
        <v>0</v>
      </c>
      <c r="E158" s="36" t="s">
        <v>0</v>
      </c>
      <c r="F158" s="37"/>
      <c r="G158" s="38">
        <f>G159</f>
        <v>0</v>
      </c>
    </row>
    <row r="159" spans="1:7" x14ac:dyDescent="0.25">
      <c r="A159" s="44" t="s">
        <v>279</v>
      </c>
      <c r="B159" s="45" t="s">
        <v>14</v>
      </c>
      <c r="C159" s="45" t="s">
        <v>37</v>
      </c>
      <c r="D159" s="46" t="s">
        <v>0</v>
      </c>
      <c r="E159" s="46" t="s">
        <v>0</v>
      </c>
      <c r="F159" s="47"/>
      <c r="G159" s="48">
        <f>SUM(G160)</f>
        <v>0</v>
      </c>
    </row>
    <row r="160" spans="1:7" ht="27.2" x14ac:dyDescent="0.25">
      <c r="A160" s="10" t="s">
        <v>280</v>
      </c>
      <c r="B160" s="19" t="s">
        <v>39</v>
      </c>
      <c r="C160" s="19" t="s">
        <v>40</v>
      </c>
      <c r="D160" s="19" t="s">
        <v>32</v>
      </c>
      <c r="E160" s="20">
        <v>141.01</v>
      </c>
      <c r="F160" s="59"/>
      <c r="G160" s="21">
        <f>ROUND(E160*F160,2)</f>
        <v>0</v>
      </c>
    </row>
    <row r="161" spans="1:7" x14ac:dyDescent="0.25">
      <c r="A161" s="34" t="s">
        <v>281</v>
      </c>
      <c r="B161" s="35" t="s">
        <v>5</v>
      </c>
      <c r="C161" s="35" t="s">
        <v>44</v>
      </c>
      <c r="D161" s="36" t="s">
        <v>0</v>
      </c>
      <c r="E161" s="36" t="s">
        <v>0</v>
      </c>
      <c r="F161" s="37"/>
      <c r="G161" s="38">
        <f>G162+G168+G172</f>
        <v>0</v>
      </c>
    </row>
    <row r="162" spans="1:7" x14ac:dyDescent="0.25">
      <c r="A162" s="44" t="s">
        <v>282</v>
      </c>
      <c r="B162" s="45" t="s">
        <v>14</v>
      </c>
      <c r="C162" s="45" t="s">
        <v>283</v>
      </c>
      <c r="D162" s="46" t="s">
        <v>0</v>
      </c>
      <c r="E162" s="46" t="s">
        <v>0</v>
      </c>
      <c r="F162" s="47"/>
      <c r="G162" s="48">
        <f>SUM(G163:G167)</f>
        <v>0</v>
      </c>
    </row>
    <row r="163" spans="1:7" ht="27.2" x14ac:dyDescent="0.25">
      <c r="A163" s="10" t="s">
        <v>284</v>
      </c>
      <c r="B163" s="19" t="s">
        <v>48</v>
      </c>
      <c r="C163" s="19" t="s">
        <v>49</v>
      </c>
      <c r="D163" s="19" t="s">
        <v>32</v>
      </c>
      <c r="E163" s="20">
        <v>29.33</v>
      </c>
      <c r="F163" s="59"/>
      <c r="G163" s="21">
        <f t="shared" ref="G163:G167" si="24">ROUND(E163*F163,2)</f>
        <v>0</v>
      </c>
    </row>
    <row r="164" spans="1:7" ht="27.2" x14ac:dyDescent="0.25">
      <c r="A164" s="10" t="s">
        <v>285</v>
      </c>
      <c r="B164" s="19" t="s">
        <v>286</v>
      </c>
      <c r="C164" s="19" t="s">
        <v>287</v>
      </c>
      <c r="D164" s="19" t="s">
        <v>22</v>
      </c>
      <c r="E164" s="20">
        <v>133.33000000000001</v>
      </c>
      <c r="F164" s="59"/>
      <c r="G164" s="21">
        <f t="shared" si="24"/>
        <v>0</v>
      </c>
    </row>
    <row r="165" spans="1:7" x14ac:dyDescent="0.25">
      <c r="A165" s="10" t="s">
        <v>288</v>
      </c>
      <c r="B165" s="19" t="s">
        <v>118</v>
      </c>
      <c r="C165" s="19" t="s">
        <v>119</v>
      </c>
      <c r="D165" s="19" t="s">
        <v>22</v>
      </c>
      <c r="E165" s="20">
        <v>3.5</v>
      </c>
      <c r="F165" s="59"/>
      <c r="G165" s="21">
        <f t="shared" si="24"/>
        <v>0</v>
      </c>
    </row>
    <row r="166" spans="1:7" ht="27.2" x14ac:dyDescent="0.25">
      <c r="A166" s="10" t="s">
        <v>289</v>
      </c>
      <c r="B166" s="19" t="s">
        <v>39</v>
      </c>
      <c r="C166" s="19" t="s">
        <v>54</v>
      </c>
      <c r="D166" s="19" t="s">
        <v>32</v>
      </c>
      <c r="E166" s="20">
        <v>41.92</v>
      </c>
      <c r="F166" s="59"/>
      <c r="G166" s="21">
        <f t="shared" si="24"/>
        <v>0</v>
      </c>
    </row>
    <row r="167" spans="1:7" ht="27.2" x14ac:dyDescent="0.25">
      <c r="A167" s="10" t="s">
        <v>290</v>
      </c>
      <c r="B167" s="19" t="s">
        <v>39</v>
      </c>
      <c r="C167" s="19" t="s">
        <v>613</v>
      </c>
      <c r="D167" s="19" t="s">
        <v>32</v>
      </c>
      <c r="E167" s="20">
        <v>44</v>
      </c>
      <c r="F167" s="59"/>
      <c r="G167" s="21">
        <f t="shared" si="24"/>
        <v>0</v>
      </c>
    </row>
    <row r="168" spans="1:7" x14ac:dyDescent="0.25">
      <c r="A168" s="44" t="s">
        <v>291</v>
      </c>
      <c r="B168" s="45" t="s">
        <v>14</v>
      </c>
      <c r="C168" s="45" t="s">
        <v>60</v>
      </c>
      <c r="D168" s="46" t="s">
        <v>0</v>
      </c>
      <c r="E168" s="46" t="s">
        <v>0</v>
      </c>
      <c r="F168" s="47"/>
      <c r="G168" s="48">
        <f>SUM(G169:G171)</f>
        <v>0</v>
      </c>
    </row>
    <row r="169" spans="1:7" ht="27.2" x14ac:dyDescent="0.25">
      <c r="A169" s="10" t="s">
        <v>292</v>
      </c>
      <c r="B169" s="19" t="s">
        <v>293</v>
      </c>
      <c r="C169" s="19" t="s">
        <v>294</v>
      </c>
      <c r="D169" s="19" t="s">
        <v>62</v>
      </c>
      <c r="E169" s="20">
        <v>7</v>
      </c>
      <c r="F169" s="59"/>
      <c r="G169" s="21">
        <f t="shared" ref="G169:G171" si="25">ROUND(E169*F169,2)</f>
        <v>0</v>
      </c>
    </row>
    <row r="170" spans="1:7" ht="27.2" x14ac:dyDescent="0.25">
      <c r="A170" s="10" t="s">
        <v>295</v>
      </c>
      <c r="B170" s="19" t="s">
        <v>296</v>
      </c>
      <c r="C170" s="19" t="s">
        <v>298</v>
      </c>
      <c r="D170" s="19" t="s">
        <v>297</v>
      </c>
      <c r="E170" s="20">
        <v>-22</v>
      </c>
      <c r="F170" s="59"/>
      <c r="G170" s="21">
        <f t="shared" si="25"/>
        <v>0</v>
      </c>
    </row>
    <row r="171" spans="1:7" ht="27.2" x14ac:dyDescent="0.25">
      <c r="A171" s="10" t="s">
        <v>299</v>
      </c>
      <c r="B171" s="19" t="s">
        <v>300</v>
      </c>
      <c r="C171" s="19" t="s">
        <v>301</v>
      </c>
      <c r="D171" s="19" t="s">
        <v>62</v>
      </c>
      <c r="E171" s="20">
        <v>6</v>
      </c>
      <c r="F171" s="59"/>
      <c r="G171" s="21">
        <f t="shared" si="25"/>
        <v>0</v>
      </c>
    </row>
    <row r="172" spans="1:7" x14ac:dyDescent="0.25">
      <c r="A172" s="44" t="s">
        <v>302</v>
      </c>
      <c r="B172" s="45" t="s">
        <v>14</v>
      </c>
      <c r="C172" s="45" t="s">
        <v>70</v>
      </c>
      <c r="D172" s="46" t="s">
        <v>0</v>
      </c>
      <c r="E172" s="46" t="s">
        <v>0</v>
      </c>
      <c r="F172" s="47"/>
      <c r="G172" s="48">
        <f>SUM(G173)</f>
        <v>0</v>
      </c>
    </row>
    <row r="173" spans="1:7" ht="54.35" x14ac:dyDescent="0.25">
      <c r="A173" s="10" t="s">
        <v>303</v>
      </c>
      <c r="B173" s="19" t="s">
        <v>39</v>
      </c>
      <c r="C173" s="19" t="s">
        <v>73</v>
      </c>
      <c r="D173" s="19" t="s">
        <v>72</v>
      </c>
      <c r="E173" s="20">
        <v>2</v>
      </c>
      <c r="F173" s="59"/>
      <c r="G173" s="21">
        <f>ROUND(E173*F173,2)</f>
        <v>0</v>
      </c>
    </row>
    <row r="174" spans="1:7" x14ac:dyDescent="0.25">
      <c r="A174" s="34" t="s">
        <v>304</v>
      </c>
      <c r="B174" s="35" t="s">
        <v>5</v>
      </c>
      <c r="C174" s="35" t="s">
        <v>80</v>
      </c>
      <c r="D174" s="36" t="s">
        <v>0</v>
      </c>
      <c r="E174" s="36" t="s">
        <v>0</v>
      </c>
      <c r="F174" s="37"/>
      <c r="G174" s="38">
        <f>G175</f>
        <v>0</v>
      </c>
    </row>
    <row r="175" spans="1:7" x14ac:dyDescent="0.25">
      <c r="A175" s="44" t="s">
        <v>305</v>
      </c>
      <c r="B175" s="45" t="s">
        <v>14</v>
      </c>
      <c r="C175" s="45" t="s">
        <v>82</v>
      </c>
      <c r="D175" s="46" t="s">
        <v>0</v>
      </c>
      <c r="E175" s="46" t="s">
        <v>0</v>
      </c>
      <c r="F175" s="47"/>
      <c r="G175" s="48">
        <f>SUM(G176)</f>
        <v>0</v>
      </c>
    </row>
    <row r="176" spans="1:7" ht="40.75" x14ac:dyDescent="0.25">
      <c r="A176" s="10" t="s">
        <v>306</v>
      </c>
      <c r="B176" s="19" t="s">
        <v>84</v>
      </c>
      <c r="C176" s="19" t="s">
        <v>85</v>
      </c>
      <c r="D176" s="19" t="s">
        <v>32</v>
      </c>
      <c r="E176" s="20">
        <v>3.25</v>
      </c>
      <c r="F176" s="59"/>
      <c r="G176" s="21">
        <f>ROUND(E176*F176,2)</f>
        <v>0</v>
      </c>
    </row>
    <row r="177" spans="1:7" x14ac:dyDescent="0.25">
      <c r="A177" s="29" t="s">
        <v>307</v>
      </c>
      <c r="B177" s="30" t="s">
        <v>622</v>
      </c>
      <c r="C177" s="30" t="s">
        <v>308</v>
      </c>
      <c r="D177" s="31" t="s">
        <v>0</v>
      </c>
      <c r="E177" s="31" t="s">
        <v>0</v>
      </c>
      <c r="F177" s="32"/>
      <c r="G177" s="33">
        <f>G178+G182+G185+G196</f>
        <v>0</v>
      </c>
    </row>
    <row r="178" spans="1:7" x14ac:dyDescent="0.25">
      <c r="A178" s="34" t="s">
        <v>309</v>
      </c>
      <c r="B178" s="35" t="s">
        <v>5</v>
      </c>
      <c r="C178" s="35" t="s">
        <v>13</v>
      </c>
      <c r="D178" s="36" t="s">
        <v>0</v>
      </c>
      <c r="E178" s="36" t="s">
        <v>0</v>
      </c>
      <c r="F178" s="37"/>
      <c r="G178" s="38">
        <f>G179</f>
        <v>0</v>
      </c>
    </row>
    <row r="179" spans="1:7" x14ac:dyDescent="0.25">
      <c r="A179" s="44" t="s">
        <v>310</v>
      </c>
      <c r="B179" s="45" t="s">
        <v>14</v>
      </c>
      <c r="C179" s="45" t="s">
        <v>311</v>
      </c>
      <c r="D179" s="46" t="s">
        <v>0</v>
      </c>
      <c r="E179" s="46" t="s">
        <v>0</v>
      </c>
      <c r="F179" s="47"/>
      <c r="G179" s="48">
        <f>SUM(G180:G181)</f>
        <v>0</v>
      </c>
    </row>
    <row r="180" spans="1:7" ht="27.2" x14ac:dyDescent="0.25">
      <c r="A180" s="10" t="s">
        <v>312</v>
      </c>
      <c r="B180" s="19" t="s">
        <v>17</v>
      </c>
      <c r="C180" s="19" t="s">
        <v>19</v>
      </c>
      <c r="D180" s="19" t="s">
        <v>18</v>
      </c>
      <c r="E180" s="20">
        <v>0.5</v>
      </c>
      <c r="F180" s="59"/>
      <c r="G180" s="21">
        <f t="shared" ref="G180:G181" si="26">ROUND(E180*F180,2)</f>
        <v>0</v>
      </c>
    </row>
    <row r="181" spans="1:7" ht="27.2" x14ac:dyDescent="0.25">
      <c r="A181" s="10" t="s">
        <v>313</v>
      </c>
      <c r="B181" s="19" t="s">
        <v>101</v>
      </c>
      <c r="C181" s="19" t="s">
        <v>102</v>
      </c>
      <c r="D181" s="19" t="s">
        <v>26</v>
      </c>
      <c r="E181" s="20">
        <v>199.5</v>
      </c>
      <c r="F181" s="59"/>
      <c r="G181" s="21">
        <f t="shared" si="26"/>
        <v>0</v>
      </c>
    </row>
    <row r="182" spans="1:7" x14ac:dyDescent="0.25">
      <c r="A182" s="34" t="s">
        <v>314</v>
      </c>
      <c r="B182" s="35" t="s">
        <v>5</v>
      </c>
      <c r="C182" s="35" t="s">
        <v>35</v>
      </c>
      <c r="D182" s="36" t="s">
        <v>0</v>
      </c>
      <c r="E182" s="36" t="s">
        <v>0</v>
      </c>
      <c r="F182" s="37"/>
      <c r="G182" s="38">
        <f>G183</f>
        <v>0</v>
      </c>
    </row>
    <row r="183" spans="1:7" x14ac:dyDescent="0.25">
      <c r="A183" s="44" t="s">
        <v>315</v>
      </c>
      <c r="B183" s="45" t="s">
        <v>14</v>
      </c>
      <c r="C183" s="45" t="s">
        <v>37</v>
      </c>
      <c r="D183" s="46" t="s">
        <v>0</v>
      </c>
      <c r="E183" s="46" t="s">
        <v>0</v>
      </c>
      <c r="F183" s="47"/>
      <c r="G183" s="48">
        <f>SUM(G184)</f>
        <v>0</v>
      </c>
    </row>
    <row r="184" spans="1:7" ht="27.2" x14ac:dyDescent="0.25">
      <c r="A184" s="10" t="s">
        <v>316</v>
      </c>
      <c r="B184" s="19" t="s">
        <v>317</v>
      </c>
      <c r="C184" s="19" t="s">
        <v>318</v>
      </c>
      <c r="D184" s="19" t="s">
        <v>32</v>
      </c>
      <c r="E184" s="20">
        <v>19.5</v>
      </c>
      <c r="F184" s="59"/>
      <c r="G184" s="21">
        <f>ROUND(E184*F184,2)</f>
        <v>0</v>
      </c>
    </row>
    <row r="185" spans="1:7" x14ac:dyDescent="0.25">
      <c r="A185" s="34" t="s">
        <v>319</v>
      </c>
      <c r="B185" s="35" t="s">
        <v>5</v>
      </c>
      <c r="C185" s="35" t="s">
        <v>44</v>
      </c>
      <c r="D185" s="36" t="s">
        <v>0</v>
      </c>
      <c r="E185" s="36" t="s">
        <v>0</v>
      </c>
      <c r="F185" s="37"/>
      <c r="G185" s="38">
        <f>G186+G193</f>
        <v>0</v>
      </c>
    </row>
    <row r="186" spans="1:7" x14ac:dyDescent="0.25">
      <c r="A186" s="44" t="s">
        <v>320</v>
      </c>
      <c r="B186" s="45" t="s">
        <v>14</v>
      </c>
      <c r="C186" s="45" t="s">
        <v>321</v>
      </c>
      <c r="D186" s="46" t="s">
        <v>0</v>
      </c>
      <c r="E186" s="46" t="s">
        <v>0</v>
      </c>
      <c r="F186" s="47"/>
      <c r="G186" s="48">
        <f>SUM(G187:G192)</f>
        <v>0</v>
      </c>
    </row>
    <row r="187" spans="1:7" ht="27.2" x14ac:dyDescent="0.25">
      <c r="A187" s="10" t="s">
        <v>322</v>
      </c>
      <c r="B187" s="19" t="s">
        <v>323</v>
      </c>
      <c r="C187" s="19" t="s">
        <v>324</v>
      </c>
      <c r="D187" s="19" t="s">
        <v>22</v>
      </c>
      <c r="E187" s="20">
        <v>124.28</v>
      </c>
      <c r="F187" s="59"/>
      <c r="G187" s="21">
        <f t="shared" ref="G187:G192" si="27">ROUND(E187*F187,2)</f>
        <v>0</v>
      </c>
    </row>
    <row r="188" spans="1:7" ht="27.2" x14ac:dyDescent="0.25">
      <c r="A188" s="10" t="s">
        <v>325</v>
      </c>
      <c r="B188" s="19" t="s">
        <v>326</v>
      </c>
      <c r="C188" s="19" t="s">
        <v>327</v>
      </c>
      <c r="D188" s="19" t="s">
        <v>22</v>
      </c>
      <c r="E188" s="20">
        <v>123.5</v>
      </c>
      <c r="F188" s="59"/>
      <c r="G188" s="21">
        <f t="shared" si="27"/>
        <v>0</v>
      </c>
    </row>
    <row r="189" spans="1:7" ht="27.2" x14ac:dyDescent="0.25">
      <c r="A189" s="10" t="s">
        <v>328</v>
      </c>
      <c r="B189" s="19" t="s">
        <v>329</v>
      </c>
      <c r="C189" s="19" t="s">
        <v>330</v>
      </c>
      <c r="D189" s="19" t="s">
        <v>26</v>
      </c>
      <c r="E189" s="20">
        <v>151.26</v>
      </c>
      <c r="F189" s="59"/>
      <c r="G189" s="21">
        <f t="shared" si="27"/>
        <v>0</v>
      </c>
    </row>
    <row r="190" spans="1:7" ht="27.2" x14ac:dyDescent="0.25">
      <c r="A190" s="10" t="s">
        <v>331</v>
      </c>
      <c r="B190" s="19" t="s">
        <v>332</v>
      </c>
      <c r="C190" s="19" t="s">
        <v>333</v>
      </c>
      <c r="D190" s="19" t="s">
        <v>26</v>
      </c>
      <c r="E190" s="20">
        <v>151.26</v>
      </c>
      <c r="F190" s="59"/>
      <c r="G190" s="21">
        <f t="shared" si="27"/>
        <v>0</v>
      </c>
    </row>
    <row r="191" spans="1:7" ht="27.2" x14ac:dyDescent="0.25">
      <c r="A191" s="10" t="s">
        <v>334</v>
      </c>
      <c r="B191" s="19" t="s">
        <v>335</v>
      </c>
      <c r="C191" s="19" t="s">
        <v>616</v>
      </c>
      <c r="D191" s="19" t="s">
        <v>336</v>
      </c>
      <c r="E191" s="20">
        <v>1</v>
      </c>
      <c r="F191" s="59"/>
      <c r="G191" s="21">
        <f t="shared" si="27"/>
        <v>0</v>
      </c>
    </row>
    <row r="192" spans="1:7" ht="40.75" x14ac:dyDescent="0.25">
      <c r="A192" s="10" t="s">
        <v>337</v>
      </c>
      <c r="B192" s="19" t="s">
        <v>338</v>
      </c>
      <c r="C192" s="19" t="s">
        <v>339</v>
      </c>
      <c r="D192" s="19" t="s">
        <v>26</v>
      </c>
      <c r="E192" s="20">
        <v>151.26</v>
      </c>
      <c r="F192" s="59"/>
      <c r="G192" s="21">
        <f t="shared" si="27"/>
        <v>0</v>
      </c>
    </row>
    <row r="193" spans="1:7" x14ac:dyDescent="0.25">
      <c r="A193" s="44" t="s">
        <v>340</v>
      </c>
      <c r="B193" s="45" t="s">
        <v>14</v>
      </c>
      <c r="C193" s="45" t="s">
        <v>341</v>
      </c>
      <c r="D193" s="46" t="s">
        <v>0</v>
      </c>
      <c r="E193" s="46" t="s">
        <v>0</v>
      </c>
      <c r="F193" s="47"/>
      <c r="G193" s="48">
        <f>SUM(G194:G195)</f>
        <v>0</v>
      </c>
    </row>
    <row r="194" spans="1:7" ht="27.2" x14ac:dyDescent="0.25">
      <c r="A194" s="10" t="s">
        <v>342</v>
      </c>
      <c r="B194" s="19" t="s">
        <v>343</v>
      </c>
      <c r="C194" s="19" t="s">
        <v>344</v>
      </c>
      <c r="D194" s="19" t="s">
        <v>22</v>
      </c>
      <c r="E194" s="20">
        <v>11.3</v>
      </c>
      <c r="F194" s="59"/>
      <c r="G194" s="21">
        <f t="shared" ref="G194:G195" si="28">ROUND(E194*F194,2)</f>
        <v>0</v>
      </c>
    </row>
    <row r="195" spans="1:7" ht="27.2" x14ac:dyDescent="0.25">
      <c r="A195" s="10" t="s">
        <v>345</v>
      </c>
      <c r="B195" s="19" t="s">
        <v>346</v>
      </c>
      <c r="C195" s="19" t="s">
        <v>347</v>
      </c>
      <c r="D195" s="19" t="s">
        <v>26</v>
      </c>
      <c r="E195" s="20">
        <v>12.3</v>
      </c>
      <c r="F195" s="59"/>
      <c r="G195" s="21">
        <f t="shared" si="28"/>
        <v>0</v>
      </c>
    </row>
    <row r="196" spans="1:7" x14ac:dyDescent="0.25">
      <c r="A196" s="34" t="s">
        <v>348</v>
      </c>
      <c r="B196" s="35" t="s">
        <v>5</v>
      </c>
      <c r="C196" s="35" t="s">
        <v>349</v>
      </c>
      <c r="D196" s="36" t="s">
        <v>0</v>
      </c>
      <c r="E196" s="36" t="s">
        <v>0</v>
      </c>
      <c r="F196" s="37"/>
      <c r="G196" s="38">
        <f>G197</f>
        <v>0</v>
      </c>
    </row>
    <row r="197" spans="1:7" x14ac:dyDescent="0.25">
      <c r="A197" s="44" t="s">
        <v>350</v>
      </c>
      <c r="B197" s="45" t="s">
        <v>14</v>
      </c>
      <c r="C197" s="45" t="s">
        <v>351</v>
      </c>
      <c r="D197" s="46" t="s">
        <v>0</v>
      </c>
      <c r="E197" s="46" t="s">
        <v>0</v>
      </c>
      <c r="F197" s="47"/>
      <c r="G197" s="48">
        <f>SUM(G198)</f>
        <v>0</v>
      </c>
    </row>
    <row r="198" spans="1:7" ht="40.75" x14ac:dyDescent="0.25">
      <c r="A198" s="10" t="s">
        <v>352</v>
      </c>
      <c r="B198" s="19" t="s">
        <v>84</v>
      </c>
      <c r="C198" s="19" t="s">
        <v>85</v>
      </c>
      <c r="D198" s="19" t="s">
        <v>32</v>
      </c>
      <c r="E198" s="20">
        <v>22.23</v>
      </c>
      <c r="F198" s="59"/>
      <c r="G198" s="21">
        <f>ROUND(E198*F198,2)</f>
        <v>0</v>
      </c>
    </row>
    <row r="199" spans="1:7" x14ac:dyDescent="0.25">
      <c r="A199" s="9" t="s">
        <v>20</v>
      </c>
      <c r="B199" s="15" t="s">
        <v>620</v>
      </c>
      <c r="C199" s="15" t="s">
        <v>353</v>
      </c>
      <c r="D199" s="16" t="s">
        <v>0</v>
      </c>
      <c r="E199" s="16" t="s">
        <v>0</v>
      </c>
      <c r="F199" s="17"/>
      <c r="G199" s="18">
        <f>G200+G366</f>
        <v>0</v>
      </c>
    </row>
    <row r="200" spans="1:7" x14ac:dyDescent="0.25">
      <c r="A200" s="24" t="s">
        <v>354</v>
      </c>
      <c r="B200" s="25" t="s">
        <v>621</v>
      </c>
      <c r="C200" s="25" t="s">
        <v>9</v>
      </c>
      <c r="D200" s="26" t="s">
        <v>0</v>
      </c>
      <c r="E200" s="26" t="s">
        <v>0</v>
      </c>
      <c r="F200" s="27"/>
      <c r="G200" s="28">
        <f>G201+G235+G280</f>
        <v>0</v>
      </c>
    </row>
    <row r="201" spans="1:7" x14ac:dyDescent="0.25">
      <c r="A201" s="29" t="s">
        <v>355</v>
      </c>
      <c r="B201" s="30" t="s">
        <v>622</v>
      </c>
      <c r="C201" s="30" t="s">
        <v>356</v>
      </c>
      <c r="D201" s="31" t="s">
        <v>0</v>
      </c>
      <c r="E201" s="31" t="s">
        <v>0</v>
      </c>
      <c r="F201" s="32"/>
      <c r="G201" s="33">
        <f>G202+G209+G213+G228</f>
        <v>0</v>
      </c>
    </row>
    <row r="202" spans="1:7" x14ac:dyDescent="0.25">
      <c r="A202" s="34" t="s">
        <v>357</v>
      </c>
      <c r="B202" s="35" t="s">
        <v>5</v>
      </c>
      <c r="C202" s="35" t="s">
        <v>13</v>
      </c>
      <c r="D202" s="36" t="s">
        <v>0</v>
      </c>
      <c r="E202" s="36" t="s">
        <v>0</v>
      </c>
      <c r="F202" s="37"/>
      <c r="G202" s="38">
        <f>G203</f>
        <v>0</v>
      </c>
    </row>
    <row r="203" spans="1:7" x14ac:dyDescent="0.25">
      <c r="A203" s="44" t="s">
        <v>358</v>
      </c>
      <c r="B203" s="45" t="s">
        <v>14</v>
      </c>
      <c r="C203" s="45" t="s">
        <v>16</v>
      </c>
      <c r="D203" s="46" t="s">
        <v>0</v>
      </c>
      <c r="E203" s="46" t="s">
        <v>0</v>
      </c>
      <c r="F203" s="47"/>
      <c r="G203" s="48">
        <f>SUM(G204:G208)</f>
        <v>0</v>
      </c>
    </row>
    <row r="204" spans="1:7" ht="27.2" x14ac:dyDescent="0.25">
      <c r="A204" s="10" t="s">
        <v>359</v>
      </c>
      <c r="B204" s="19" t="s">
        <v>17</v>
      </c>
      <c r="C204" s="19" t="s">
        <v>19</v>
      </c>
      <c r="D204" s="19" t="s">
        <v>18</v>
      </c>
      <c r="E204" s="20">
        <v>0.37</v>
      </c>
      <c r="F204" s="59"/>
      <c r="G204" s="21">
        <f t="shared" ref="G204:G208" si="29">ROUND(E204*F204,2)</f>
        <v>0</v>
      </c>
    </row>
    <row r="205" spans="1:7" ht="27.2" x14ac:dyDescent="0.25">
      <c r="A205" s="10" t="s">
        <v>360</v>
      </c>
      <c r="B205" s="19" t="s">
        <v>21</v>
      </c>
      <c r="C205" s="19" t="s">
        <v>23</v>
      </c>
      <c r="D205" s="19" t="s">
        <v>22</v>
      </c>
      <c r="E205" s="20">
        <v>786.4</v>
      </c>
      <c r="F205" s="59"/>
      <c r="G205" s="21">
        <f t="shared" si="29"/>
        <v>0</v>
      </c>
    </row>
    <row r="206" spans="1:7" ht="27.2" x14ac:dyDescent="0.25">
      <c r="A206" s="10" t="s">
        <v>361</v>
      </c>
      <c r="B206" s="19" t="s">
        <v>25</v>
      </c>
      <c r="C206" s="19" t="s">
        <v>612</v>
      </c>
      <c r="D206" s="19" t="s">
        <v>26</v>
      </c>
      <c r="E206" s="20">
        <v>564.28</v>
      </c>
      <c r="F206" s="59"/>
      <c r="G206" s="21">
        <f t="shared" si="29"/>
        <v>0</v>
      </c>
    </row>
    <row r="207" spans="1:7" ht="27.2" x14ac:dyDescent="0.25">
      <c r="A207" s="10" t="s">
        <v>362</v>
      </c>
      <c r="B207" s="19" t="s">
        <v>28</v>
      </c>
      <c r="C207" s="19" t="s">
        <v>29</v>
      </c>
      <c r="D207" s="19" t="s">
        <v>26</v>
      </c>
      <c r="E207" s="20">
        <v>453.22</v>
      </c>
      <c r="F207" s="59"/>
      <c r="G207" s="21">
        <f t="shared" si="29"/>
        <v>0</v>
      </c>
    </row>
    <row r="208" spans="1:7" ht="40.75" x14ac:dyDescent="0.25">
      <c r="A208" s="10" t="s">
        <v>363</v>
      </c>
      <c r="B208" s="19" t="s">
        <v>31</v>
      </c>
      <c r="C208" s="19" t="s">
        <v>33</v>
      </c>
      <c r="D208" s="19" t="s">
        <v>32</v>
      </c>
      <c r="E208" s="20">
        <v>45.14</v>
      </c>
      <c r="F208" s="59"/>
      <c r="G208" s="21">
        <f t="shared" si="29"/>
        <v>0</v>
      </c>
    </row>
    <row r="209" spans="1:7" x14ac:dyDescent="0.25">
      <c r="A209" s="34" t="s">
        <v>364</v>
      </c>
      <c r="B209" s="35" t="s">
        <v>5</v>
      </c>
      <c r="C209" s="35" t="s">
        <v>35</v>
      </c>
      <c r="D209" s="36" t="s">
        <v>0</v>
      </c>
      <c r="E209" s="36" t="s">
        <v>0</v>
      </c>
      <c r="F209" s="37"/>
      <c r="G209" s="38">
        <f>G210</f>
        <v>0</v>
      </c>
    </row>
    <row r="210" spans="1:7" x14ac:dyDescent="0.25">
      <c r="A210" s="44" t="s">
        <v>365</v>
      </c>
      <c r="B210" s="45" t="s">
        <v>14</v>
      </c>
      <c r="C210" s="45" t="s">
        <v>37</v>
      </c>
      <c r="D210" s="46" t="s">
        <v>0</v>
      </c>
      <c r="E210" s="46" t="s">
        <v>0</v>
      </c>
      <c r="F210" s="47"/>
      <c r="G210" s="48">
        <f>SUM(G211:G212)</f>
        <v>0</v>
      </c>
    </row>
    <row r="211" spans="1:7" ht="27.2" x14ac:dyDescent="0.25">
      <c r="A211" s="10" t="s">
        <v>366</v>
      </c>
      <c r="B211" s="19" t="s">
        <v>39</v>
      </c>
      <c r="C211" s="19" t="s">
        <v>40</v>
      </c>
      <c r="D211" s="19" t="s">
        <v>32</v>
      </c>
      <c r="E211" s="20">
        <v>348.99</v>
      </c>
      <c r="F211" s="59"/>
      <c r="G211" s="21">
        <f t="shared" ref="G211:G212" si="30">ROUND(E211*F211,2)</f>
        <v>0</v>
      </c>
    </row>
    <row r="212" spans="1:7" ht="27.2" x14ac:dyDescent="0.25">
      <c r="A212" s="10" t="s">
        <v>367</v>
      </c>
      <c r="B212" s="19" t="s">
        <v>39</v>
      </c>
      <c r="C212" s="19" t="s">
        <v>42</v>
      </c>
      <c r="D212" s="19" t="s">
        <v>32</v>
      </c>
      <c r="E212" s="20">
        <v>833.93</v>
      </c>
      <c r="F212" s="59"/>
      <c r="G212" s="21">
        <f t="shared" si="30"/>
        <v>0</v>
      </c>
    </row>
    <row r="213" spans="1:7" x14ac:dyDescent="0.25">
      <c r="A213" s="34" t="s">
        <v>368</v>
      </c>
      <c r="B213" s="35" t="s">
        <v>5</v>
      </c>
      <c r="C213" s="35" t="s">
        <v>44</v>
      </c>
      <c r="D213" s="36" t="s">
        <v>0</v>
      </c>
      <c r="E213" s="36" t="s">
        <v>0</v>
      </c>
      <c r="F213" s="37"/>
      <c r="G213" s="38">
        <f>G214+G220+G224</f>
        <v>0</v>
      </c>
    </row>
    <row r="214" spans="1:7" x14ac:dyDescent="0.25">
      <c r="A214" s="44" t="s">
        <v>369</v>
      </c>
      <c r="B214" s="45" t="s">
        <v>14</v>
      </c>
      <c r="C214" s="45" t="s">
        <v>46</v>
      </c>
      <c r="D214" s="46" t="s">
        <v>0</v>
      </c>
      <c r="E214" s="46" t="s">
        <v>0</v>
      </c>
      <c r="F214" s="47"/>
      <c r="G214" s="48">
        <f>SUM(G215:G219)</f>
        <v>0</v>
      </c>
    </row>
    <row r="215" spans="1:7" ht="27.2" x14ac:dyDescent="0.25">
      <c r="A215" s="10" t="s">
        <v>370</v>
      </c>
      <c r="B215" s="19" t="s">
        <v>48</v>
      </c>
      <c r="C215" s="19" t="s">
        <v>49</v>
      </c>
      <c r="D215" s="19" t="s">
        <v>32</v>
      </c>
      <c r="E215" s="20">
        <v>81.44</v>
      </c>
      <c r="F215" s="59"/>
      <c r="G215" s="21">
        <f t="shared" ref="G215:G219" si="31">ROUND(E215*F215,2)</f>
        <v>0</v>
      </c>
    </row>
    <row r="216" spans="1:7" x14ac:dyDescent="0.25">
      <c r="A216" s="10" t="s">
        <v>371</v>
      </c>
      <c r="B216" s="19" t="s">
        <v>51</v>
      </c>
      <c r="C216" s="19" t="s">
        <v>52</v>
      </c>
      <c r="D216" s="19" t="s">
        <v>22</v>
      </c>
      <c r="E216" s="20">
        <v>370.2</v>
      </c>
      <c r="F216" s="59"/>
      <c r="G216" s="21">
        <f t="shared" si="31"/>
        <v>0</v>
      </c>
    </row>
    <row r="217" spans="1:7" ht="27.2" x14ac:dyDescent="0.25">
      <c r="A217" s="10" t="s">
        <v>372</v>
      </c>
      <c r="B217" s="19" t="s">
        <v>39</v>
      </c>
      <c r="C217" s="19" t="s">
        <v>54</v>
      </c>
      <c r="D217" s="19" t="s">
        <v>32</v>
      </c>
      <c r="E217" s="20">
        <v>69.819999999999993</v>
      </c>
      <c r="F217" s="59"/>
      <c r="G217" s="21">
        <f t="shared" si="31"/>
        <v>0</v>
      </c>
    </row>
    <row r="218" spans="1:7" ht="27.2" x14ac:dyDescent="0.25">
      <c r="A218" s="10" t="s">
        <v>373</v>
      </c>
      <c r="B218" s="19" t="s">
        <v>39</v>
      </c>
      <c r="C218" s="19" t="s">
        <v>613</v>
      </c>
      <c r="D218" s="19" t="s">
        <v>32</v>
      </c>
      <c r="E218" s="20">
        <v>122.17</v>
      </c>
      <c r="F218" s="59"/>
      <c r="G218" s="21">
        <f t="shared" si="31"/>
        <v>0</v>
      </c>
    </row>
    <row r="219" spans="1:7" ht="27.2" x14ac:dyDescent="0.25">
      <c r="A219" s="10" t="s">
        <v>374</v>
      </c>
      <c r="B219" s="19" t="s">
        <v>57</v>
      </c>
      <c r="C219" s="19" t="s">
        <v>58</v>
      </c>
      <c r="D219" s="19" t="s">
        <v>22</v>
      </c>
      <c r="E219" s="20">
        <v>370.2</v>
      </c>
      <c r="F219" s="59"/>
      <c r="G219" s="21">
        <f t="shared" si="31"/>
        <v>0</v>
      </c>
    </row>
    <row r="220" spans="1:7" x14ac:dyDescent="0.25">
      <c r="A220" s="44" t="s">
        <v>375</v>
      </c>
      <c r="B220" s="45" t="s">
        <v>14</v>
      </c>
      <c r="C220" s="45" t="s">
        <v>60</v>
      </c>
      <c r="D220" s="46" t="s">
        <v>0</v>
      </c>
      <c r="E220" s="46" t="s">
        <v>0</v>
      </c>
      <c r="F220" s="47"/>
      <c r="G220" s="48">
        <f>SUM(G221:G223)</f>
        <v>0</v>
      </c>
    </row>
    <row r="221" spans="1:7" ht="40.75" x14ac:dyDescent="0.25">
      <c r="A221" s="10" t="s">
        <v>376</v>
      </c>
      <c r="B221" s="19" t="s">
        <v>39</v>
      </c>
      <c r="C221" s="19" t="s">
        <v>63</v>
      </c>
      <c r="D221" s="19" t="s">
        <v>62</v>
      </c>
      <c r="E221" s="20">
        <v>23</v>
      </c>
      <c r="F221" s="59"/>
      <c r="G221" s="21">
        <f t="shared" ref="G221:G223" si="32">ROUND(E221*F221,2)</f>
        <v>0</v>
      </c>
    </row>
    <row r="222" spans="1:7" ht="27.2" x14ac:dyDescent="0.25">
      <c r="A222" s="10" t="s">
        <v>377</v>
      </c>
      <c r="B222" s="19" t="s">
        <v>39</v>
      </c>
      <c r="C222" s="19" t="s">
        <v>65</v>
      </c>
      <c r="D222" s="19" t="s">
        <v>62</v>
      </c>
      <c r="E222" s="20">
        <v>5</v>
      </c>
      <c r="F222" s="59"/>
      <c r="G222" s="21">
        <f t="shared" si="32"/>
        <v>0</v>
      </c>
    </row>
    <row r="223" spans="1:7" ht="27.2" x14ac:dyDescent="0.25">
      <c r="A223" s="10" t="s">
        <v>378</v>
      </c>
      <c r="B223" s="19" t="s">
        <v>67</v>
      </c>
      <c r="C223" s="19" t="s">
        <v>68</v>
      </c>
      <c r="D223" s="19" t="s">
        <v>32</v>
      </c>
      <c r="E223" s="20">
        <v>0.63</v>
      </c>
      <c r="F223" s="59"/>
      <c r="G223" s="21">
        <f t="shared" si="32"/>
        <v>0</v>
      </c>
    </row>
    <row r="224" spans="1:7" x14ac:dyDescent="0.25">
      <c r="A224" s="44" t="s">
        <v>379</v>
      </c>
      <c r="B224" s="45" t="s">
        <v>14</v>
      </c>
      <c r="C224" s="45" t="s">
        <v>70</v>
      </c>
      <c r="D224" s="46" t="s">
        <v>0</v>
      </c>
      <c r="E224" s="46" t="s">
        <v>0</v>
      </c>
      <c r="F224" s="47"/>
      <c r="G224" s="48">
        <f>SUM(G225:G227)</f>
        <v>0</v>
      </c>
    </row>
    <row r="225" spans="1:7" ht="54.35" x14ac:dyDescent="0.25">
      <c r="A225" s="10" t="s">
        <v>380</v>
      </c>
      <c r="B225" s="19" t="s">
        <v>39</v>
      </c>
      <c r="C225" s="19" t="s">
        <v>73</v>
      </c>
      <c r="D225" s="19" t="s">
        <v>72</v>
      </c>
      <c r="E225" s="20">
        <v>8</v>
      </c>
      <c r="F225" s="59"/>
      <c r="G225" s="21">
        <f t="shared" ref="G225:G227" si="33">ROUND(E225*F225,2)</f>
        <v>0</v>
      </c>
    </row>
    <row r="226" spans="1:7" ht="27.2" x14ac:dyDescent="0.25">
      <c r="A226" s="10" t="s">
        <v>381</v>
      </c>
      <c r="B226" s="19" t="s">
        <v>39</v>
      </c>
      <c r="C226" s="19" t="s">
        <v>75</v>
      </c>
      <c r="D226" s="19" t="s">
        <v>22</v>
      </c>
      <c r="E226" s="20">
        <v>20</v>
      </c>
      <c r="F226" s="59"/>
      <c r="G226" s="21">
        <f t="shared" si="33"/>
        <v>0</v>
      </c>
    </row>
    <row r="227" spans="1:7" ht="27.2" x14ac:dyDescent="0.25">
      <c r="A227" s="10" t="s">
        <v>382</v>
      </c>
      <c r="B227" s="19" t="s">
        <v>77</v>
      </c>
      <c r="C227" s="19" t="s">
        <v>78</v>
      </c>
      <c r="D227" s="19" t="s">
        <v>22</v>
      </c>
      <c r="E227" s="20">
        <v>6</v>
      </c>
      <c r="F227" s="59"/>
      <c r="G227" s="21">
        <f t="shared" si="33"/>
        <v>0</v>
      </c>
    </row>
    <row r="228" spans="1:7" x14ac:dyDescent="0.25">
      <c r="A228" s="34" t="s">
        <v>383</v>
      </c>
      <c r="B228" s="35" t="s">
        <v>5</v>
      </c>
      <c r="C228" s="35" t="s">
        <v>80</v>
      </c>
      <c r="D228" s="36" t="s">
        <v>0</v>
      </c>
      <c r="E228" s="36" t="s">
        <v>0</v>
      </c>
      <c r="F228" s="37"/>
      <c r="G228" s="38">
        <f>G229+G232</f>
        <v>0</v>
      </c>
    </row>
    <row r="229" spans="1:7" x14ac:dyDescent="0.25">
      <c r="A229" s="44" t="s">
        <v>384</v>
      </c>
      <c r="B229" s="45" t="s">
        <v>14</v>
      </c>
      <c r="C229" s="45" t="s">
        <v>82</v>
      </c>
      <c r="D229" s="46" t="s">
        <v>0</v>
      </c>
      <c r="E229" s="46" t="s">
        <v>0</v>
      </c>
      <c r="F229" s="47"/>
      <c r="G229" s="48">
        <f>SUM(G230:G231)</f>
        <v>0</v>
      </c>
    </row>
    <row r="230" spans="1:7" ht="40.75" x14ac:dyDescent="0.25">
      <c r="A230" s="10" t="s">
        <v>385</v>
      </c>
      <c r="B230" s="19" t="s">
        <v>84</v>
      </c>
      <c r="C230" s="19" t="s">
        <v>85</v>
      </c>
      <c r="D230" s="19" t="s">
        <v>32</v>
      </c>
      <c r="E230" s="20">
        <v>765.96</v>
      </c>
      <c r="F230" s="59"/>
      <c r="G230" s="21">
        <f t="shared" ref="G230:G231" si="34">ROUND(E230*F230,2)</f>
        <v>0</v>
      </c>
    </row>
    <row r="231" spans="1:7" ht="27.2" x14ac:dyDescent="0.25">
      <c r="A231" s="10" t="s">
        <v>386</v>
      </c>
      <c r="B231" s="19" t="s">
        <v>87</v>
      </c>
      <c r="C231" s="19" t="s">
        <v>88</v>
      </c>
      <c r="D231" s="19" t="s">
        <v>32</v>
      </c>
      <c r="E231" s="20">
        <v>382.98</v>
      </c>
      <c r="F231" s="59"/>
      <c r="G231" s="21">
        <f t="shared" si="34"/>
        <v>0</v>
      </c>
    </row>
    <row r="232" spans="1:7" x14ac:dyDescent="0.25">
      <c r="A232" s="44" t="s">
        <v>387</v>
      </c>
      <c r="B232" s="45" t="s">
        <v>14</v>
      </c>
      <c r="C232" s="45" t="s">
        <v>90</v>
      </c>
      <c r="D232" s="46" t="s">
        <v>0</v>
      </c>
      <c r="E232" s="46" t="s">
        <v>0</v>
      </c>
      <c r="F232" s="47"/>
      <c r="G232" s="48">
        <f>SUM(G233:G234)</f>
        <v>0</v>
      </c>
    </row>
    <row r="233" spans="1:7" ht="27.2" x14ac:dyDescent="0.25">
      <c r="A233" s="10" t="s">
        <v>388</v>
      </c>
      <c r="B233" s="19" t="s">
        <v>39</v>
      </c>
      <c r="C233" s="19" t="s">
        <v>614</v>
      </c>
      <c r="D233" s="19" t="s">
        <v>26</v>
      </c>
      <c r="E233" s="20">
        <v>453.22</v>
      </c>
      <c r="F233" s="59"/>
      <c r="G233" s="21">
        <f t="shared" ref="G233:G234" si="35">ROUND(E233*F233,2)</f>
        <v>0</v>
      </c>
    </row>
    <row r="234" spans="1:7" ht="27.2" x14ac:dyDescent="0.25">
      <c r="A234" s="10" t="s">
        <v>389</v>
      </c>
      <c r="B234" s="19" t="s">
        <v>93</v>
      </c>
      <c r="C234" s="19" t="s">
        <v>94</v>
      </c>
      <c r="D234" s="19" t="s">
        <v>26</v>
      </c>
      <c r="E234" s="20">
        <v>453.22</v>
      </c>
      <c r="F234" s="59"/>
      <c r="G234" s="21">
        <f t="shared" si="35"/>
        <v>0</v>
      </c>
    </row>
    <row r="235" spans="1:7" x14ac:dyDescent="0.25">
      <c r="A235" s="29" t="s">
        <v>390</v>
      </c>
      <c r="B235" s="30" t="s">
        <v>622</v>
      </c>
      <c r="C235" s="30" t="s">
        <v>391</v>
      </c>
      <c r="D235" s="31" t="s">
        <v>0</v>
      </c>
      <c r="E235" s="31" t="s">
        <v>0</v>
      </c>
      <c r="F235" s="32"/>
      <c r="G235" s="33">
        <f>G236+G247+G251+G267</f>
        <v>0</v>
      </c>
    </row>
    <row r="236" spans="1:7" x14ac:dyDescent="0.25">
      <c r="A236" s="34" t="s">
        <v>392</v>
      </c>
      <c r="B236" s="35" t="s">
        <v>5</v>
      </c>
      <c r="C236" s="35" t="s">
        <v>13</v>
      </c>
      <c r="D236" s="36" t="s">
        <v>0</v>
      </c>
      <c r="E236" s="36" t="s">
        <v>0</v>
      </c>
      <c r="F236" s="37"/>
      <c r="G236" s="38">
        <f>G237</f>
        <v>0</v>
      </c>
    </row>
    <row r="237" spans="1:7" x14ac:dyDescent="0.25">
      <c r="A237" s="44" t="s">
        <v>393</v>
      </c>
      <c r="B237" s="45" t="s">
        <v>14</v>
      </c>
      <c r="C237" s="45" t="s">
        <v>16</v>
      </c>
      <c r="D237" s="46" t="s">
        <v>0</v>
      </c>
      <c r="E237" s="46" t="s">
        <v>0</v>
      </c>
      <c r="F237" s="47"/>
      <c r="G237" s="48">
        <f>SUM(G238:G246)</f>
        <v>0</v>
      </c>
    </row>
    <row r="238" spans="1:7" ht="27.2" x14ac:dyDescent="0.25">
      <c r="A238" s="10" t="s">
        <v>394</v>
      </c>
      <c r="B238" s="19" t="s">
        <v>17</v>
      </c>
      <c r="C238" s="19" t="s">
        <v>19</v>
      </c>
      <c r="D238" s="19" t="s">
        <v>18</v>
      </c>
      <c r="E238" s="20">
        <v>0.08</v>
      </c>
      <c r="F238" s="59"/>
      <c r="G238" s="21">
        <f t="shared" ref="G238:G246" si="36">ROUND(E238*F238,2)</f>
        <v>0</v>
      </c>
    </row>
    <row r="239" spans="1:7" ht="27.2" x14ac:dyDescent="0.25">
      <c r="A239" s="10" t="s">
        <v>395</v>
      </c>
      <c r="B239" s="19" t="s">
        <v>101</v>
      </c>
      <c r="C239" s="19" t="s">
        <v>102</v>
      </c>
      <c r="D239" s="19" t="s">
        <v>26</v>
      </c>
      <c r="E239" s="20">
        <v>18.75</v>
      </c>
      <c r="F239" s="59"/>
      <c r="G239" s="21">
        <f t="shared" si="36"/>
        <v>0</v>
      </c>
    </row>
    <row r="240" spans="1:7" x14ac:dyDescent="0.25">
      <c r="A240" s="10" t="s">
        <v>396</v>
      </c>
      <c r="B240" s="19" t="s">
        <v>104</v>
      </c>
      <c r="C240" s="19" t="s">
        <v>105</v>
      </c>
      <c r="D240" s="19" t="s">
        <v>26</v>
      </c>
      <c r="E240" s="20">
        <v>5.28</v>
      </c>
      <c r="F240" s="59"/>
      <c r="G240" s="21">
        <f t="shared" si="36"/>
        <v>0</v>
      </c>
    </row>
    <row r="241" spans="1:7" ht="27.2" x14ac:dyDescent="0.25">
      <c r="A241" s="10" t="s">
        <v>397</v>
      </c>
      <c r="B241" s="19" t="s">
        <v>21</v>
      </c>
      <c r="C241" s="19" t="s">
        <v>23</v>
      </c>
      <c r="D241" s="19" t="s">
        <v>22</v>
      </c>
      <c r="E241" s="20">
        <v>88.2</v>
      </c>
      <c r="F241" s="59"/>
      <c r="G241" s="21">
        <f t="shared" si="36"/>
        <v>0</v>
      </c>
    </row>
    <row r="242" spans="1:7" ht="27.2" x14ac:dyDescent="0.25">
      <c r="A242" s="10" t="s">
        <v>398</v>
      </c>
      <c r="B242" s="19" t="s">
        <v>39</v>
      </c>
      <c r="C242" s="19" t="s">
        <v>612</v>
      </c>
      <c r="D242" s="19" t="s">
        <v>26</v>
      </c>
      <c r="E242" s="20">
        <v>61.74</v>
      </c>
      <c r="F242" s="59"/>
      <c r="G242" s="21">
        <f t="shared" si="36"/>
        <v>0</v>
      </c>
    </row>
    <row r="243" spans="1:7" ht="27.2" x14ac:dyDescent="0.25">
      <c r="A243" s="10" t="s">
        <v>399</v>
      </c>
      <c r="B243" s="19" t="s">
        <v>28</v>
      </c>
      <c r="C243" s="19" t="s">
        <v>29</v>
      </c>
      <c r="D243" s="19" t="s">
        <v>26</v>
      </c>
      <c r="E243" s="20">
        <v>48.51</v>
      </c>
      <c r="F243" s="59"/>
      <c r="G243" s="21">
        <f t="shared" si="36"/>
        <v>0</v>
      </c>
    </row>
    <row r="244" spans="1:7" ht="27.2" x14ac:dyDescent="0.25">
      <c r="A244" s="10" t="s">
        <v>400</v>
      </c>
      <c r="B244" s="19" t="s">
        <v>401</v>
      </c>
      <c r="C244" s="19" t="s">
        <v>402</v>
      </c>
      <c r="D244" s="19" t="s">
        <v>26</v>
      </c>
      <c r="E244" s="20">
        <v>29.26</v>
      </c>
      <c r="F244" s="59"/>
      <c r="G244" s="21">
        <f t="shared" si="36"/>
        <v>0</v>
      </c>
    </row>
    <row r="245" spans="1:7" ht="27.2" x14ac:dyDescent="0.25">
      <c r="A245" s="10" t="s">
        <v>403</v>
      </c>
      <c r="B245" s="19" t="s">
        <v>28</v>
      </c>
      <c r="C245" s="19" t="s">
        <v>29</v>
      </c>
      <c r="D245" s="19" t="s">
        <v>26</v>
      </c>
      <c r="E245" s="20">
        <v>29.26</v>
      </c>
      <c r="F245" s="59"/>
      <c r="G245" s="21">
        <f t="shared" si="36"/>
        <v>0</v>
      </c>
    </row>
    <row r="246" spans="1:7" ht="40.75" x14ac:dyDescent="0.25">
      <c r="A246" s="10" t="s">
        <v>404</v>
      </c>
      <c r="B246" s="19" t="s">
        <v>31</v>
      </c>
      <c r="C246" s="19" t="s">
        <v>33</v>
      </c>
      <c r="D246" s="19" t="s">
        <v>32</v>
      </c>
      <c r="E246" s="20">
        <v>4.9400000000000004</v>
      </c>
      <c r="F246" s="59"/>
      <c r="G246" s="21">
        <f t="shared" si="36"/>
        <v>0</v>
      </c>
    </row>
    <row r="247" spans="1:7" x14ac:dyDescent="0.25">
      <c r="A247" s="34" t="s">
        <v>405</v>
      </c>
      <c r="B247" s="35" t="s">
        <v>5</v>
      </c>
      <c r="C247" s="35" t="s">
        <v>35</v>
      </c>
      <c r="D247" s="36" t="s">
        <v>0</v>
      </c>
      <c r="E247" s="36" t="s">
        <v>0</v>
      </c>
      <c r="F247" s="37"/>
      <c r="G247" s="38">
        <f>G248</f>
        <v>0</v>
      </c>
    </row>
    <row r="248" spans="1:7" x14ac:dyDescent="0.25">
      <c r="A248" s="44" t="s">
        <v>406</v>
      </c>
      <c r="B248" s="45" t="s">
        <v>14</v>
      </c>
      <c r="C248" s="45" t="s">
        <v>37</v>
      </c>
      <c r="D248" s="46" t="s">
        <v>0</v>
      </c>
      <c r="E248" s="46" t="s">
        <v>0</v>
      </c>
      <c r="F248" s="47"/>
      <c r="G248" s="48">
        <f>SUM(G249:G250)</f>
        <v>0</v>
      </c>
    </row>
    <row r="249" spans="1:7" ht="27.2" x14ac:dyDescent="0.25">
      <c r="A249" s="10" t="s">
        <v>407</v>
      </c>
      <c r="B249" s="19" t="s">
        <v>39</v>
      </c>
      <c r="C249" s="19" t="s">
        <v>40</v>
      </c>
      <c r="D249" s="19" t="s">
        <v>32</v>
      </c>
      <c r="E249" s="20">
        <v>47.81</v>
      </c>
      <c r="F249" s="59"/>
      <c r="G249" s="21">
        <f t="shared" ref="G249:G250" si="37">ROUND(E249*F249,2)</f>
        <v>0</v>
      </c>
    </row>
    <row r="250" spans="1:7" ht="27.2" x14ac:dyDescent="0.25">
      <c r="A250" s="10" t="s">
        <v>408</v>
      </c>
      <c r="B250" s="19" t="s">
        <v>39</v>
      </c>
      <c r="C250" s="19" t="s">
        <v>42</v>
      </c>
      <c r="D250" s="19" t="s">
        <v>32</v>
      </c>
      <c r="E250" s="20">
        <v>94.55</v>
      </c>
      <c r="F250" s="59"/>
      <c r="G250" s="21">
        <f t="shared" si="37"/>
        <v>0</v>
      </c>
    </row>
    <row r="251" spans="1:7" x14ac:dyDescent="0.25">
      <c r="A251" s="34" t="s">
        <v>409</v>
      </c>
      <c r="B251" s="35" t="s">
        <v>5</v>
      </c>
      <c r="C251" s="35" t="s">
        <v>44</v>
      </c>
      <c r="D251" s="36" t="s">
        <v>0</v>
      </c>
      <c r="E251" s="36" t="s">
        <v>0</v>
      </c>
      <c r="F251" s="37"/>
      <c r="G251" s="38">
        <f>G252+G260+G263</f>
        <v>0</v>
      </c>
    </row>
    <row r="252" spans="1:7" x14ac:dyDescent="0.25">
      <c r="A252" s="44" t="s">
        <v>410</v>
      </c>
      <c r="B252" s="45" t="s">
        <v>14</v>
      </c>
      <c r="C252" s="45" t="s">
        <v>46</v>
      </c>
      <c r="D252" s="46" t="s">
        <v>0</v>
      </c>
      <c r="E252" s="46" t="s">
        <v>0</v>
      </c>
      <c r="F252" s="47"/>
      <c r="G252" s="48">
        <f>SUM(G253:G259)</f>
        <v>0</v>
      </c>
    </row>
    <row r="253" spans="1:7" ht="27.2" x14ac:dyDescent="0.25">
      <c r="A253" s="10" t="s">
        <v>411</v>
      </c>
      <c r="B253" s="19" t="s">
        <v>48</v>
      </c>
      <c r="C253" s="19" t="s">
        <v>49</v>
      </c>
      <c r="D253" s="19" t="s">
        <v>32</v>
      </c>
      <c r="E253" s="20">
        <v>18.260000000000002</v>
      </c>
      <c r="F253" s="59"/>
      <c r="G253" s="21">
        <f t="shared" ref="G253:G259" si="38">ROUND(E253*F253,2)</f>
        <v>0</v>
      </c>
    </row>
    <row r="254" spans="1:7" x14ac:dyDescent="0.25">
      <c r="A254" s="10" t="s">
        <v>412</v>
      </c>
      <c r="B254" s="19" t="s">
        <v>118</v>
      </c>
      <c r="C254" s="19" t="s">
        <v>119</v>
      </c>
      <c r="D254" s="19" t="s">
        <v>22</v>
      </c>
      <c r="E254" s="20">
        <v>61.1</v>
      </c>
      <c r="F254" s="59"/>
      <c r="G254" s="21">
        <f t="shared" si="38"/>
        <v>0</v>
      </c>
    </row>
    <row r="255" spans="1:7" x14ac:dyDescent="0.25">
      <c r="A255" s="10" t="s">
        <v>413</v>
      </c>
      <c r="B255" s="19" t="s">
        <v>51</v>
      </c>
      <c r="C255" s="19" t="s">
        <v>52</v>
      </c>
      <c r="D255" s="19" t="s">
        <v>22</v>
      </c>
      <c r="E255" s="20">
        <v>21.9</v>
      </c>
      <c r="F255" s="59"/>
      <c r="G255" s="21">
        <f t="shared" si="38"/>
        <v>0</v>
      </c>
    </row>
    <row r="256" spans="1:7" ht="27.2" x14ac:dyDescent="0.25">
      <c r="A256" s="10" t="s">
        <v>414</v>
      </c>
      <c r="B256" s="19" t="s">
        <v>39</v>
      </c>
      <c r="C256" s="19" t="s">
        <v>54</v>
      </c>
      <c r="D256" s="19" t="s">
        <v>32</v>
      </c>
      <c r="E256" s="20">
        <v>13.66</v>
      </c>
      <c r="F256" s="59"/>
      <c r="G256" s="21">
        <f t="shared" si="38"/>
        <v>0</v>
      </c>
    </row>
    <row r="257" spans="1:7" ht="27.2" x14ac:dyDescent="0.25">
      <c r="A257" s="10" t="s">
        <v>415</v>
      </c>
      <c r="B257" s="19" t="s">
        <v>39</v>
      </c>
      <c r="C257" s="19" t="s">
        <v>613</v>
      </c>
      <c r="D257" s="19" t="s">
        <v>32</v>
      </c>
      <c r="E257" s="20">
        <v>27.39</v>
      </c>
      <c r="F257" s="59"/>
      <c r="G257" s="21">
        <f t="shared" si="38"/>
        <v>0</v>
      </c>
    </row>
    <row r="258" spans="1:7" ht="27.2" x14ac:dyDescent="0.25">
      <c r="A258" s="10" t="s">
        <v>416</v>
      </c>
      <c r="B258" s="19" t="s">
        <v>124</v>
      </c>
      <c r="C258" s="19" t="s">
        <v>125</v>
      </c>
      <c r="D258" s="19" t="s">
        <v>22</v>
      </c>
      <c r="E258" s="20">
        <v>61.1</v>
      </c>
      <c r="F258" s="59"/>
      <c r="G258" s="21">
        <f t="shared" si="38"/>
        <v>0</v>
      </c>
    </row>
    <row r="259" spans="1:7" ht="27.2" x14ac:dyDescent="0.25">
      <c r="A259" s="10" t="s">
        <v>417</v>
      </c>
      <c r="B259" s="19" t="s">
        <v>57</v>
      </c>
      <c r="C259" s="19" t="s">
        <v>58</v>
      </c>
      <c r="D259" s="19" t="s">
        <v>22</v>
      </c>
      <c r="E259" s="20">
        <v>21.9</v>
      </c>
      <c r="F259" s="59"/>
      <c r="G259" s="21">
        <f t="shared" si="38"/>
        <v>0</v>
      </c>
    </row>
    <row r="260" spans="1:7" x14ac:dyDescent="0.25">
      <c r="A260" s="44" t="s">
        <v>418</v>
      </c>
      <c r="B260" s="45" t="s">
        <v>14</v>
      </c>
      <c r="C260" s="45" t="s">
        <v>60</v>
      </c>
      <c r="D260" s="46" t="s">
        <v>0</v>
      </c>
      <c r="E260" s="46" t="s">
        <v>0</v>
      </c>
      <c r="F260" s="47"/>
      <c r="G260" s="48">
        <f>SUM(G261:G262)</f>
        <v>0</v>
      </c>
    </row>
    <row r="261" spans="1:7" ht="27.2" x14ac:dyDescent="0.25">
      <c r="A261" s="10" t="s">
        <v>419</v>
      </c>
      <c r="B261" s="19" t="s">
        <v>39</v>
      </c>
      <c r="C261" s="19" t="s">
        <v>420</v>
      </c>
      <c r="D261" s="19" t="s">
        <v>62</v>
      </c>
      <c r="E261" s="20">
        <v>19</v>
      </c>
      <c r="F261" s="59"/>
      <c r="G261" s="21">
        <f t="shared" ref="G261:G262" si="39">ROUND(E261*F261,2)</f>
        <v>0</v>
      </c>
    </row>
    <row r="262" spans="1:7" ht="27.2" x14ac:dyDescent="0.25">
      <c r="A262" s="10" t="s">
        <v>421</v>
      </c>
      <c r="B262" s="19" t="s">
        <v>67</v>
      </c>
      <c r="C262" s="19" t="s">
        <v>68</v>
      </c>
      <c r="D262" s="19" t="s">
        <v>32</v>
      </c>
      <c r="E262" s="20">
        <v>2.39</v>
      </c>
      <c r="F262" s="59"/>
      <c r="G262" s="21">
        <f t="shared" si="39"/>
        <v>0</v>
      </c>
    </row>
    <row r="263" spans="1:7" x14ac:dyDescent="0.25">
      <c r="A263" s="44" t="s">
        <v>422</v>
      </c>
      <c r="B263" s="45" t="s">
        <v>14</v>
      </c>
      <c r="C263" s="45" t="s">
        <v>70</v>
      </c>
      <c r="D263" s="46" t="s">
        <v>0</v>
      </c>
      <c r="E263" s="46" t="s">
        <v>0</v>
      </c>
      <c r="F263" s="47"/>
      <c r="G263" s="48">
        <f>SUM(G264:G266)</f>
        <v>0</v>
      </c>
    </row>
    <row r="264" spans="1:7" ht="54.35" x14ac:dyDescent="0.25">
      <c r="A264" s="10" t="s">
        <v>423</v>
      </c>
      <c r="B264" s="19" t="s">
        <v>39</v>
      </c>
      <c r="C264" s="19" t="s">
        <v>73</v>
      </c>
      <c r="D264" s="19" t="s">
        <v>72</v>
      </c>
      <c r="E264" s="20">
        <v>10</v>
      </c>
      <c r="F264" s="59"/>
      <c r="G264" s="21">
        <f t="shared" ref="G264:G266" si="40">ROUND(E264*F264,2)</f>
        <v>0</v>
      </c>
    </row>
    <row r="265" spans="1:7" ht="27.2" x14ac:dyDescent="0.25">
      <c r="A265" s="10" t="s">
        <v>424</v>
      </c>
      <c r="B265" s="19" t="s">
        <v>39</v>
      </c>
      <c r="C265" s="19" t="s">
        <v>75</v>
      </c>
      <c r="D265" s="19" t="s">
        <v>22</v>
      </c>
      <c r="E265" s="20">
        <v>12</v>
      </c>
      <c r="F265" s="59"/>
      <c r="G265" s="21">
        <f t="shared" si="40"/>
        <v>0</v>
      </c>
    </row>
    <row r="266" spans="1:7" ht="27.2" x14ac:dyDescent="0.25">
      <c r="A266" s="10" t="s">
        <v>425</v>
      </c>
      <c r="B266" s="19" t="s">
        <v>77</v>
      </c>
      <c r="C266" s="19" t="s">
        <v>78</v>
      </c>
      <c r="D266" s="19" t="s">
        <v>22</v>
      </c>
      <c r="E266" s="20">
        <v>21</v>
      </c>
      <c r="F266" s="59"/>
      <c r="G266" s="21">
        <f t="shared" si="40"/>
        <v>0</v>
      </c>
    </row>
    <row r="267" spans="1:7" x14ac:dyDescent="0.25">
      <c r="A267" s="34" t="s">
        <v>426</v>
      </c>
      <c r="B267" s="35" t="s">
        <v>5</v>
      </c>
      <c r="C267" s="35" t="s">
        <v>80</v>
      </c>
      <c r="D267" s="36" t="s">
        <v>0</v>
      </c>
      <c r="E267" s="36" t="s">
        <v>0</v>
      </c>
      <c r="F267" s="37"/>
      <c r="G267" s="38">
        <f>G268+G273</f>
        <v>0</v>
      </c>
    </row>
    <row r="268" spans="1:7" x14ac:dyDescent="0.25">
      <c r="A268" s="44" t="s">
        <v>427</v>
      </c>
      <c r="B268" s="45" t="s">
        <v>14</v>
      </c>
      <c r="C268" s="45" t="s">
        <v>82</v>
      </c>
      <c r="D268" s="46" t="s">
        <v>0</v>
      </c>
      <c r="E268" s="46" t="s">
        <v>0</v>
      </c>
      <c r="F268" s="47"/>
      <c r="G268" s="48">
        <f>SUM(G269:G272)</f>
        <v>0</v>
      </c>
    </row>
    <row r="269" spans="1:7" ht="40.75" x14ac:dyDescent="0.25">
      <c r="A269" s="10" t="s">
        <v>428</v>
      </c>
      <c r="B269" s="19" t="s">
        <v>136</v>
      </c>
      <c r="C269" s="19" t="s">
        <v>137</v>
      </c>
      <c r="D269" s="19" t="s">
        <v>32</v>
      </c>
      <c r="E269" s="20">
        <v>7.13</v>
      </c>
      <c r="F269" s="59"/>
      <c r="G269" s="21">
        <f t="shared" ref="G269:G272" si="41">ROUND(E269*F269,2)</f>
        <v>0</v>
      </c>
    </row>
    <row r="270" spans="1:7" x14ac:dyDescent="0.25">
      <c r="A270" s="10" t="s">
        <v>429</v>
      </c>
      <c r="B270" s="19" t="s">
        <v>139</v>
      </c>
      <c r="C270" s="19" t="s">
        <v>140</v>
      </c>
      <c r="D270" s="19" t="s">
        <v>32</v>
      </c>
      <c r="E270" s="20">
        <v>2.25</v>
      </c>
      <c r="F270" s="59"/>
      <c r="G270" s="21">
        <f t="shared" si="41"/>
        <v>0</v>
      </c>
    </row>
    <row r="271" spans="1:7" ht="27.2" x14ac:dyDescent="0.25">
      <c r="A271" s="10" t="s">
        <v>430</v>
      </c>
      <c r="B271" s="19" t="s">
        <v>142</v>
      </c>
      <c r="C271" s="19" t="s">
        <v>615</v>
      </c>
      <c r="D271" s="19" t="s">
        <v>32</v>
      </c>
      <c r="E271" s="20">
        <v>0.56000000000000005</v>
      </c>
      <c r="F271" s="59"/>
      <c r="G271" s="21">
        <f t="shared" si="41"/>
        <v>0</v>
      </c>
    </row>
    <row r="272" spans="1:7" ht="40.75" x14ac:dyDescent="0.25">
      <c r="A272" s="10" t="s">
        <v>431</v>
      </c>
      <c r="B272" s="19" t="s">
        <v>84</v>
      </c>
      <c r="C272" s="19" t="s">
        <v>85</v>
      </c>
      <c r="D272" s="19" t="s">
        <v>32</v>
      </c>
      <c r="E272" s="20">
        <v>54.19</v>
      </c>
      <c r="F272" s="59"/>
      <c r="G272" s="21">
        <f t="shared" si="41"/>
        <v>0</v>
      </c>
    </row>
    <row r="273" spans="1:7" x14ac:dyDescent="0.25">
      <c r="A273" s="44" t="s">
        <v>432</v>
      </c>
      <c r="B273" s="45" t="s">
        <v>14</v>
      </c>
      <c r="C273" s="45" t="s">
        <v>90</v>
      </c>
      <c r="D273" s="46" t="s">
        <v>0</v>
      </c>
      <c r="E273" s="46" t="s">
        <v>0</v>
      </c>
      <c r="F273" s="47"/>
      <c r="G273" s="48">
        <f>SUM(G274:G279)</f>
        <v>0</v>
      </c>
    </row>
    <row r="274" spans="1:7" ht="27.2" x14ac:dyDescent="0.25">
      <c r="A274" s="10" t="s">
        <v>433</v>
      </c>
      <c r="B274" s="19" t="s">
        <v>146</v>
      </c>
      <c r="C274" s="19" t="s">
        <v>147</v>
      </c>
      <c r="D274" s="19" t="s">
        <v>26</v>
      </c>
      <c r="E274" s="20">
        <v>5.28</v>
      </c>
      <c r="F274" s="59"/>
      <c r="G274" s="21">
        <f t="shared" ref="G274:G279" si="42">ROUND(E274*F274,2)</f>
        <v>0</v>
      </c>
    </row>
    <row r="275" spans="1:7" ht="27.2" x14ac:dyDescent="0.25">
      <c r="A275" s="10" t="s">
        <v>434</v>
      </c>
      <c r="B275" s="19" t="s">
        <v>149</v>
      </c>
      <c r="C275" s="19" t="s">
        <v>150</v>
      </c>
      <c r="D275" s="19" t="s">
        <v>26</v>
      </c>
      <c r="E275" s="20">
        <v>5.28</v>
      </c>
      <c r="F275" s="59"/>
      <c r="G275" s="21">
        <f t="shared" si="42"/>
        <v>0</v>
      </c>
    </row>
    <row r="276" spans="1:7" ht="27.2" x14ac:dyDescent="0.25">
      <c r="A276" s="10" t="s">
        <v>435</v>
      </c>
      <c r="B276" s="19" t="s">
        <v>39</v>
      </c>
      <c r="C276" s="19" t="s">
        <v>614</v>
      </c>
      <c r="D276" s="19" t="s">
        <v>26</v>
      </c>
      <c r="E276" s="20">
        <v>48.51</v>
      </c>
      <c r="F276" s="59"/>
      <c r="G276" s="21">
        <f t="shared" si="42"/>
        <v>0</v>
      </c>
    </row>
    <row r="277" spans="1:7" ht="27.2" x14ac:dyDescent="0.25">
      <c r="A277" s="10" t="s">
        <v>436</v>
      </c>
      <c r="B277" s="19" t="s">
        <v>93</v>
      </c>
      <c r="C277" s="19" t="s">
        <v>94</v>
      </c>
      <c r="D277" s="19" t="s">
        <v>26</v>
      </c>
      <c r="E277" s="20">
        <v>48.51</v>
      </c>
      <c r="F277" s="59"/>
      <c r="G277" s="21">
        <f t="shared" si="42"/>
        <v>0</v>
      </c>
    </row>
    <row r="278" spans="1:7" ht="27.2" x14ac:dyDescent="0.25">
      <c r="A278" s="10" t="s">
        <v>437</v>
      </c>
      <c r="B278" s="19" t="s">
        <v>438</v>
      </c>
      <c r="C278" s="19" t="s">
        <v>439</v>
      </c>
      <c r="D278" s="19" t="s">
        <v>26</v>
      </c>
      <c r="E278" s="20">
        <v>29.26</v>
      </c>
      <c r="F278" s="59"/>
      <c r="G278" s="21">
        <f t="shared" si="42"/>
        <v>0</v>
      </c>
    </row>
    <row r="279" spans="1:7" ht="40.75" x14ac:dyDescent="0.25">
      <c r="A279" s="10" t="s">
        <v>440</v>
      </c>
      <c r="B279" s="19" t="s">
        <v>441</v>
      </c>
      <c r="C279" s="19" t="s">
        <v>442</v>
      </c>
      <c r="D279" s="19" t="s">
        <v>26</v>
      </c>
      <c r="E279" s="20">
        <v>29.26</v>
      </c>
      <c r="F279" s="59"/>
      <c r="G279" s="21">
        <f t="shared" si="42"/>
        <v>0</v>
      </c>
    </row>
    <row r="280" spans="1:7" x14ac:dyDescent="0.25">
      <c r="A280" s="29" t="s">
        <v>443</v>
      </c>
      <c r="B280" s="30" t="s">
        <v>622</v>
      </c>
      <c r="C280" s="30" t="s">
        <v>444</v>
      </c>
      <c r="D280" s="31" t="s">
        <v>0</v>
      </c>
      <c r="E280" s="31" t="s">
        <v>0</v>
      </c>
      <c r="F280" s="32"/>
      <c r="G280" s="33">
        <f>G281+G290+G294+G354</f>
        <v>0</v>
      </c>
    </row>
    <row r="281" spans="1:7" x14ac:dyDescent="0.25">
      <c r="A281" s="34" t="s">
        <v>445</v>
      </c>
      <c r="B281" s="35" t="s">
        <v>5</v>
      </c>
      <c r="C281" s="35" t="s">
        <v>13</v>
      </c>
      <c r="D281" s="36" t="s">
        <v>0</v>
      </c>
      <c r="E281" s="36" t="s">
        <v>0</v>
      </c>
      <c r="F281" s="37"/>
      <c r="G281" s="38">
        <f>G282</f>
        <v>0</v>
      </c>
    </row>
    <row r="282" spans="1:7" x14ac:dyDescent="0.25">
      <c r="A282" s="44" t="s">
        <v>446</v>
      </c>
      <c r="B282" s="45" t="s">
        <v>14</v>
      </c>
      <c r="C282" s="45" t="s">
        <v>16</v>
      </c>
      <c r="D282" s="46" t="s">
        <v>0</v>
      </c>
      <c r="E282" s="46" t="s">
        <v>0</v>
      </c>
      <c r="F282" s="47"/>
      <c r="G282" s="48">
        <f>SUM(G283:G289)</f>
        <v>0</v>
      </c>
    </row>
    <row r="283" spans="1:7" ht="27.2" x14ac:dyDescent="0.25">
      <c r="A283" s="10" t="s">
        <v>447</v>
      </c>
      <c r="B283" s="19" t="s">
        <v>17</v>
      </c>
      <c r="C283" s="19" t="s">
        <v>19</v>
      </c>
      <c r="D283" s="19" t="s">
        <v>18</v>
      </c>
      <c r="E283" s="20">
        <v>0.33</v>
      </c>
      <c r="F283" s="59"/>
      <c r="G283" s="21">
        <f t="shared" ref="G283:G289" si="43">ROUND(E283*F283,2)</f>
        <v>0</v>
      </c>
    </row>
    <row r="284" spans="1:7" ht="27.2" x14ac:dyDescent="0.25">
      <c r="A284" s="10" t="s">
        <v>448</v>
      </c>
      <c r="B284" s="19" t="s">
        <v>101</v>
      </c>
      <c r="C284" s="19" t="s">
        <v>102</v>
      </c>
      <c r="D284" s="19" t="s">
        <v>26</v>
      </c>
      <c r="E284" s="20">
        <v>11.25</v>
      </c>
      <c r="F284" s="59"/>
      <c r="G284" s="21">
        <f t="shared" si="43"/>
        <v>0</v>
      </c>
    </row>
    <row r="285" spans="1:7" x14ac:dyDescent="0.25">
      <c r="A285" s="10" t="s">
        <v>449</v>
      </c>
      <c r="B285" s="19" t="s">
        <v>104</v>
      </c>
      <c r="C285" s="19" t="s">
        <v>105</v>
      </c>
      <c r="D285" s="19" t="s">
        <v>26</v>
      </c>
      <c r="E285" s="20">
        <v>4.7300000000000004</v>
      </c>
      <c r="F285" s="59"/>
      <c r="G285" s="21">
        <f t="shared" si="43"/>
        <v>0</v>
      </c>
    </row>
    <row r="286" spans="1:7" ht="27.2" x14ac:dyDescent="0.25">
      <c r="A286" s="10" t="s">
        <v>450</v>
      </c>
      <c r="B286" s="19" t="s">
        <v>21</v>
      </c>
      <c r="C286" s="19" t="s">
        <v>23</v>
      </c>
      <c r="D286" s="19" t="s">
        <v>22</v>
      </c>
      <c r="E286" s="20">
        <v>639.4</v>
      </c>
      <c r="F286" s="59"/>
      <c r="G286" s="21">
        <f t="shared" si="43"/>
        <v>0</v>
      </c>
    </row>
    <row r="287" spans="1:7" ht="27.2" x14ac:dyDescent="0.25">
      <c r="A287" s="10" t="s">
        <v>451</v>
      </c>
      <c r="B287" s="19" t="s">
        <v>39</v>
      </c>
      <c r="C287" s="19" t="s">
        <v>612</v>
      </c>
      <c r="D287" s="19" t="s">
        <v>26</v>
      </c>
      <c r="E287" s="20">
        <v>447.58</v>
      </c>
      <c r="F287" s="59"/>
      <c r="G287" s="21">
        <f t="shared" si="43"/>
        <v>0</v>
      </c>
    </row>
    <row r="288" spans="1:7" ht="27.2" x14ac:dyDescent="0.25">
      <c r="A288" s="10" t="s">
        <v>452</v>
      </c>
      <c r="B288" s="19" t="s">
        <v>28</v>
      </c>
      <c r="C288" s="19" t="s">
        <v>29</v>
      </c>
      <c r="D288" s="19" t="s">
        <v>26</v>
      </c>
      <c r="E288" s="20">
        <v>351.67</v>
      </c>
      <c r="F288" s="59"/>
      <c r="G288" s="21">
        <f t="shared" si="43"/>
        <v>0</v>
      </c>
    </row>
    <row r="289" spans="1:7" ht="40.75" x14ac:dyDescent="0.25">
      <c r="A289" s="10" t="s">
        <v>453</v>
      </c>
      <c r="B289" s="19" t="s">
        <v>31</v>
      </c>
      <c r="C289" s="19" t="s">
        <v>33</v>
      </c>
      <c r="D289" s="19" t="s">
        <v>32</v>
      </c>
      <c r="E289" s="20">
        <v>35.81</v>
      </c>
      <c r="F289" s="59"/>
      <c r="G289" s="21">
        <f t="shared" si="43"/>
        <v>0</v>
      </c>
    </row>
    <row r="290" spans="1:7" x14ac:dyDescent="0.25">
      <c r="A290" s="34" t="s">
        <v>454</v>
      </c>
      <c r="B290" s="35" t="s">
        <v>5</v>
      </c>
      <c r="C290" s="35" t="s">
        <v>35</v>
      </c>
      <c r="D290" s="36" t="s">
        <v>0</v>
      </c>
      <c r="E290" s="36" t="s">
        <v>0</v>
      </c>
      <c r="F290" s="37"/>
      <c r="G290" s="38">
        <f>G291</f>
        <v>0</v>
      </c>
    </row>
    <row r="291" spans="1:7" x14ac:dyDescent="0.25">
      <c r="A291" s="44" t="s">
        <v>455</v>
      </c>
      <c r="B291" s="45" t="s">
        <v>14</v>
      </c>
      <c r="C291" s="45" t="s">
        <v>37</v>
      </c>
      <c r="D291" s="46" t="s">
        <v>0</v>
      </c>
      <c r="E291" s="46" t="s">
        <v>0</v>
      </c>
      <c r="F291" s="47"/>
      <c r="G291" s="48">
        <f>SUM(G292:G293)</f>
        <v>0</v>
      </c>
    </row>
    <row r="292" spans="1:7" ht="27.2" x14ac:dyDescent="0.25">
      <c r="A292" s="10" t="s">
        <v>456</v>
      </c>
      <c r="B292" s="19" t="s">
        <v>39</v>
      </c>
      <c r="C292" s="19" t="s">
        <v>40</v>
      </c>
      <c r="D292" s="19" t="s">
        <v>32</v>
      </c>
      <c r="E292" s="20">
        <v>105.29</v>
      </c>
      <c r="F292" s="59"/>
      <c r="G292" s="21">
        <f t="shared" ref="G292:G293" si="44">ROUND(E292*F292,2)</f>
        <v>0</v>
      </c>
    </row>
    <row r="293" spans="1:7" ht="27.2" x14ac:dyDescent="0.25">
      <c r="A293" s="10" t="s">
        <v>457</v>
      </c>
      <c r="B293" s="19" t="s">
        <v>39</v>
      </c>
      <c r="C293" s="19" t="s">
        <v>42</v>
      </c>
      <c r="D293" s="19" t="s">
        <v>32</v>
      </c>
      <c r="E293" s="20">
        <v>490.1</v>
      </c>
      <c r="F293" s="59"/>
      <c r="G293" s="21">
        <f t="shared" si="44"/>
        <v>0</v>
      </c>
    </row>
    <row r="294" spans="1:7" x14ac:dyDescent="0.25">
      <c r="A294" s="34" t="s">
        <v>458</v>
      </c>
      <c r="B294" s="35" t="s">
        <v>5</v>
      </c>
      <c r="C294" s="35" t="s">
        <v>44</v>
      </c>
      <c r="D294" s="36" t="s">
        <v>0</v>
      </c>
      <c r="E294" s="36" t="s">
        <v>0</v>
      </c>
      <c r="F294" s="37"/>
      <c r="G294" s="38">
        <f>G295+G311+G319+G328+G336+G345+G351</f>
        <v>0</v>
      </c>
    </row>
    <row r="295" spans="1:7" x14ac:dyDescent="0.25">
      <c r="A295" s="44" t="s">
        <v>459</v>
      </c>
      <c r="B295" s="45" t="s">
        <v>14</v>
      </c>
      <c r="C295" s="45" t="s">
        <v>170</v>
      </c>
      <c r="D295" s="46" t="s">
        <v>0</v>
      </c>
      <c r="E295" s="46" t="s">
        <v>0</v>
      </c>
      <c r="F295" s="47"/>
      <c r="G295" s="48">
        <f>SUM(G296:G310)</f>
        <v>0</v>
      </c>
    </row>
    <row r="296" spans="1:7" ht="27.2" x14ac:dyDescent="0.25">
      <c r="A296" s="10" t="s">
        <v>460</v>
      </c>
      <c r="B296" s="19" t="s">
        <v>48</v>
      </c>
      <c r="C296" s="19" t="s">
        <v>49</v>
      </c>
      <c r="D296" s="19" t="s">
        <v>32</v>
      </c>
      <c r="E296" s="20">
        <v>72.27</v>
      </c>
      <c r="F296" s="59"/>
      <c r="G296" s="21">
        <f t="shared" ref="G296:G310" si="45">ROUND(E296*F296,2)</f>
        <v>0</v>
      </c>
    </row>
    <row r="297" spans="1:7" ht="27.2" x14ac:dyDescent="0.25">
      <c r="A297" s="10" t="s">
        <v>461</v>
      </c>
      <c r="B297" s="19" t="s">
        <v>173</v>
      </c>
      <c r="C297" s="19" t="s">
        <v>174</v>
      </c>
      <c r="D297" s="19" t="s">
        <v>22</v>
      </c>
      <c r="E297" s="20">
        <v>15</v>
      </c>
      <c r="F297" s="59"/>
      <c r="G297" s="21">
        <f t="shared" si="45"/>
        <v>0</v>
      </c>
    </row>
    <row r="298" spans="1:7" ht="27.2" x14ac:dyDescent="0.25">
      <c r="A298" s="10" t="s">
        <v>462</v>
      </c>
      <c r="B298" s="19" t="s">
        <v>176</v>
      </c>
      <c r="C298" s="19" t="s">
        <v>177</v>
      </c>
      <c r="D298" s="19" t="s">
        <v>22</v>
      </c>
      <c r="E298" s="20">
        <v>264.5</v>
      </c>
      <c r="F298" s="59"/>
      <c r="G298" s="21">
        <f t="shared" si="45"/>
        <v>0</v>
      </c>
    </row>
    <row r="299" spans="1:7" ht="27.2" x14ac:dyDescent="0.25">
      <c r="A299" s="10" t="s">
        <v>463</v>
      </c>
      <c r="B299" s="19" t="s">
        <v>464</v>
      </c>
      <c r="C299" s="19" t="s">
        <v>465</v>
      </c>
      <c r="D299" s="19" t="s">
        <v>22</v>
      </c>
      <c r="E299" s="20">
        <v>49</v>
      </c>
      <c r="F299" s="59"/>
      <c r="G299" s="21">
        <f t="shared" si="45"/>
        <v>0</v>
      </c>
    </row>
    <row r="300" spans="1:7" ht="27.2" x14ac:dyDescent="0.25">
      <c r="A300" s="10" t="s">
        <v>466</v>
      </c>
      <c r="B300" s="19" t="s">
        <v>179</v>
      </c>
      <c r="C300" s="19" t="s">
        <v>181</v>
      </c>
      <c r="D300" s="19" t="s">
        <v>180</v>
      </c>
      <c r="E300" s="20">
        <v>22</v>
      </c>
      <c r="F300" s="59"/>
      <c r="G300" s="21">
        <f t="shared" si="45"/>
        <v>0</v>
      </c>
    </row>
    <row r="301" spans="1:7" ht="27.2" x14ac:dyDescent="0.25">
      <c r="A301" s="10" t="s">
        <v>467</v>
      </c>
      <c r="B301" s="19" t="s">
        <v>468</v>
      </c>
      <c r="C301" s="19" t="s">
        <v>469</v>
      </c>
      <c r="D301" s="19" t="s">
        <v>180</v>
      </c>
      <c r="E301" s="20">
        <v>5</v>
      </c>
      <c r="F301" s="59"/>
      <c r="G301" s="21">
        <f t="shared" si="45"/>
        <v>0</v>
      </c>
    </row>
    <row r="302" spans="1:7" ht="27.2" x14ac:dyDescent="0.25">
      <c r="A302" s="10" t="s">
        <v>470</v>
      </c>
      <c r="B302" s="19" t="s">
        <v>39</v>
      </c>
      <c r="C302" s="19" t="s">
        <v>54</v>
      </c>
      <c r="D302" s="19" t="s">
        <v>32</v>
      </c>
      <c r="E302" s="20">
        <v>38.520000000000003</v>
      </c>
      <c r="F302" s="59"/>
      <c r="G302" s="21">
        <f t="shared" si="45"/>
        <v>0</v>
      </c>
    </row>
    <row r="303" spans="1:7" ht="27.2" x14ac:dyDescent="0.25">
      <c r="A303" s="10" t="s">
        <v>471</v>
      </c>
      <c r="B303" s="19" t="s">
        <v>39</v>
      </c>
      <c r="C303" s="19" t="s">
        <v>613</v>
      </c>
      <c r="D303" s="19" t="s">
        <v>32</v>
      </c>
      <c r="E303" s="20">
        <v>108.41</v>
      </c>
      <c r="F303" s="59"/>
      <c r="G303" s="21">
        <f t="shared" si="45"/>
        <v>0</v>
      </c>
    </row>
    <row r="304" spans="1:7" ht="27.2" x14ac:dyDescent="0.25">
      <c r="A304" s="10" t="s">
        <v>472</v>
      </c>
      <c r="B304" s="19" t="s">
        <v>185</v>
      </c>
      <c r="C304" s="19" t="s">
        <v>186</v>
      </c>
      <c r="D304" s="19" t="s">
        <v>22</v>
      </c>
      <c r="E304" s="20">
        <v>328.5</v>
      </c>
      <c r="F304" s="59"/>
      <c r="G304" s="21">
        <f t="shared" si="45"/>
        <v>0</v>
      </c>
    </row>
    <row r="305" spans="1:7" ht="27.2" x14ac:dyDescent="0.25">
      <c r="A305" s="10" t="s">
        <v>473</v>
      </c>
      <c r="B305" s="19" t="s">
        <v>188</v>
      </c>
      <c r="C305" s="19" t="s">
        <v>190</v>
      </c>
      <c r="D305" s="19" t="s">
        <v>189</v>
      </c>
      <c r="E305" s="20">
        <v>1</v>
      </c>
      <c r="F305" s="59"/>
      <c r="G305" s="21">
        <f t="shared" si="45"/>
        <v>0</v>
      </c>
    </row>
    <row r="306" spans="1:7" ht="27.2" x14ac:dyDescent="0.25">
      <c r="A306" s="10" t="s">
        <v>474</v>
      </c>
      <c r="B306" s="19" t="s">
        <v>192</v>
      </c>
      <c r="C306" s="19" t="s">
        <v>194</v>
      </c>
      <c r="D306" s="19" t="s">
        <v>193</v>
      </c>
      <c r="E306" s="20">
        <v>7.95</v>
      </c>
      <c r="F306" s="59"/>
      <c r="G306" s="21">
        <f t="shared" si="45"/>
        <v>0</v>
      </c>
    </row>
    <row r="307" spans="1:7" ht="27.2" x14ac:dyDescent="0.25">
      <c r="A307" s="10" t="s">
        <v>475</v>
      </c>
      <c r="B307" s="19" t="s">
        <v>476</v>
      </c>
      <c r="C307" s="19" t="s">
        <v>477</v>
      </c>
      <c r="D307" s="19" t="s">
        <v>189</v>
      </c>
      <c r="E307" s="20">
        <v>1</v>
      </c>
      <c r="F307" s="59"/>
      <c r="G307" s="21">
        <f t="shared" si="45"/>
        <v>0</v>
      </c>
    </row>
    <row r="308" spans="1:7" ht="27.2" x14ac:dyDescent="0.25">
      <c r="A308" s="10" t="s">
        <v>478</v>
      </c>
      <c r="B308" s="19" t="s">
        <v>479</v>
      </c>
      <c r="C308" s="19" t="s">
        <v>480</v>
      </c>
      <c r="D308" s="19" t="s">
        <v>193</v>
      </c>
      <c r="E308" s="20">
        <v>-15.1</v>
      </c>
      <c r="F308" s="59"/>
      <c r="G308" s="21">
        <f t="shared" si="45"/>
        <v>0</v>
      </c>
    </row>
    <row r="309" spans="1:7" ht="27.2" x14ac:dyDescent="0.25">
      <c r="A309" s="10" t="s">
        <v>481</v>
      </c>
      <c r="B309" s="19" t="s">
        <v>196</v>
      </c>
      <c r="C309" s="19" t="s">
        <v>198</v>
      </c>
      <c r="D309" s="19" t="s">
        <v>197</v>
      </c>
      <c r="E309" s="20">
        <v>1</v>
      </c>
      <c r="F309" s="59"/>
      <c r="G309" s="21">
        <f t="shared" si="45"/>
        <v>0</v>
      </c>
    </row>
    <row r="310" spans="1:7" ht="27.2" x14ac:dyDescent="0.25">
      <c r="A310" s="10" t="s">
        <v>482</v>
      </c>
      <c r="B310" s="19" t="s">
        <v>200</v>
      </c>
      <c r="C310" s="19" t="s">
        <v>201</v>
      </c>
      <c r="D310" s="19" t="s">
        <v>193</v>
      </c>
      <c r="E310" s="20">
        <v>12.85</v>
      </c>
      <c r="F310" s="59"/>
      <c r="G310" s="21">
        <f t="shared" si="45"/>
        <v>0</v>
      </c>
    </row>
    <row r="311" spans="1:7" x14ac:dyDescent="0.25">
      <c r="A311" s="44" t="s">
        <v>483</v>
      </c>
      <c r="B311" s="45" t="s">
        <v>14</v>
      </c>
      <c r="C311" s="45" t="s">
        <v>484</v>
      </c>
      <c r="D311" s="46" t="s">
        <v>0</v>
      </c>
      <c r="E311" s="46" t="s">
        <v>0</v>
      </c>
      <c r="F311" s="47"/>
      <c r="G311" s="48">
        <f>SUM(G312:G318)</f>
        <v>0</v>
      </c>
    </row>
    <row r="312" spans="1:7" x14ac:dyDescent="0.25">
      <c r="A312" s="10" t="s">
        <v>485</v>
      </c>
      <c r="B312" s="19" t="s">
        <v>486</v>
      </c>
      <c r="C312" s="19" t="s">
        <v>487</v>
      </c>
      <c r="D312" s="19" t="s">
        <v>62</v>
      </c>
      <c r="E312" s="20">
        <v>2</v>
      </c>
      <c r="F312" s="59"/>
      <c r="G312" s="21">
        <f t="shared" ref="G312:G318" si="46">ROUND(E312*F312,2)</f>
        <v>0</v>
      </c>
    </row>
    <row r="313" spans="1:7" ht="27.2" x14ac:dyDescent="0.25">
      <c r="A313" s="10" t="s">
        <v>488</v>
      </c>
      <c r="B313" s="19" t="s">
        <v>489</v>
      </c>
      <c r="C313" s="19" t="s">
        <v>490</v>
      </c>
      <c r="D313" s="19" t="s">
        <v>62</v>
      </c>
      <c r="E313" s="20">
        <v>1</v>
      </c>
      <c r="F313" s="59"/>
      <c r="G313" s="21">
        <f t="shared" si="46"/>
        <v>0</v>
      </c>
    </row>
    <row r="314" spans="1:7" ht="27.2" x14ac:dyDescent="0.25">
      <c r="A314" s="10" t="s">
        <v>491</v>
      </c>
      <c r="B314" s="19" t="s">
        <v>210</v>
      </c>
      <c r="C314" s="19" t="s">
        <v>211</v>
      </c>
      <c r="D314" s="19" t="s">
        <v>72</v>
      </c>
      <c r="E314" s="20">
        <v>2</v>
      </c>
      <c r="F314" s="59"/>
      <c r="G314" s="21">
        <f t="shared" si="46"/>
        <v>0</v>
      </c>
    </row>
    <row r="315" spans="1:7" ht="27.2" x14ac:dyDescent="0.25">
      <c r="A315" s="10" t="s">
        <v>492</v>
      </c>
      <c r="B315" s="19" t="s">
        <v>493</v>
      </c>
      <c r="C315" s="19" t="s">
        <v>494</v>
      </c>
      <c r="D315" s="19" t="s">
        <v>72</v>
      </c>
      <c r="E315" s="20">
        <v>1</v>
      </c>
      <c r="F315" s="59"/>
      <c r="G315" s="21">
        <f t="shared" si="46"/>
        <v>0</v>
      </c>
    </row>
    <row r="316" spans="1:7" ht="40.75" x14ac:dyDescent="0.25">
      <c r="A316" s="10" t="s">
        <v>495</v>
      </c>
      <c r="B316" s="19" t="s">
        <v>496</v>
      </c>
      <c r="C316" s="19" t="s">
        <v>497</v>
      </c>
      <c r="D316" s="19" t="s">
        <v>62</v>
      </c>
      <c r="E316" s="20">
        <v>1</v>
      </c>
      <c r="F316" s="59"/>
      <c r="G316" s="21">
        <f t="shared" si="46"/>
        <v>0</v>
      </c>
    </row>
    <row r="317" spans="1:7" ht="27.2" x14ac:dyDescent="0.25">
      <c r="A317" s="10" t="s">
        <v>498</v>
      </c>
      <c r="B317" s="19" t="s">
        <v>468</v>
      </c>
      <c r="C317" s="19" t="s">
        <v>469</v>
      </c>
      <c r="D317" s="19" t="s">
        <v>180</v>
      </c>
      <c r="E317" s="20">
        <v>1</v>
      </c>
      <c r="F317" s="59"/>
      <c r="G317" s="21">
        <f t="shared" si="46"/>
        <v>0</v>
      </c>
    </row>
    <row r="318" spans="1:7" ht="27.2" x14ac:dyDescent="0.25">
      <c r="A318" s="10" t="s">
        <v>499</v>
      </c>
      <c r="B318" s="19" t="s">
        <v>39</v>
      </c>
      <c r="C318" s="19" t="s">
        <v>223</v>
      </c>
      <c r="D318" s="19" t="s">
        <v>62</v>
      </c>
      <c r="E318" s="20">
        <v>4</v>
      </c>
      <c r="F318" s="59"/>
      <c r="G318" s="21">
        <f t="shared" si="46"/>
        <v>0</v>
      </c>
    </row>
    <row r="319" spans="1:7" x14ac:dyDescent="0.25">
      <c r="A319" s="44" t="s">
        <v>500</v>
      </c>
      <c r="B319" s="45" t="s">
        <v>14</v>
      </c>
      <c r="C319" s="45" t="s">
        <v>501</v>
      </c>
      <c r="D319" s="46" t="s">
        <v>0</v>
      </c>
      <c r="E319" s="46" t="s">
        <v>0</v>
      </c>
      <c r="F319" s="47"/>
      <c r="G319" s="48">
        <f>SUM(G320:G327)</f>
        <v>0</v>
      </c>
    </row>
    <row r="320" spans="1:7" ht="27.2" x14ac:dyDescent="0.25">
      <c r="A320" s="10" t="s">
        <v>502</v>
      </c>
      <c r="B320" s="19" t="s">
        <v>205</v>
      </c>
      <c r="C320" s="19" t="s">
        <v>206</v>
      </c>
      <c r="D320" s="19" t="s">
        <v>62</v>
      </c>
      <c r="E320" s="20">
        <v>1</v>
      </c>
      <c r="F320" s="59"/>
      <c r="G320" s="21">
        <f t="shared" ref="G320:G327" si="47">ROUND(E320*F320,2)</f>
        <v>0</v>
      </c>
    </row>
    <row r="321" spans="1:7" ht="27.2" x14ac:dyDescent="0.25">
      <c r="A321" s="10" t="s">
        <v>503</v>
      </c>
      <c r="B321" s="19" t="s">
        <v>489</v>
      </c>
      <c r="C321" s="19" t="s">
        <v>490</v>
      </c>
      <c r="D321" s="19" t="s">
        <v>62</v>
      </c>
      <c r="E321" s="20">
        <v>1</v>
      </c>
      <c r="F321" s="59"/>
      <c r="G321" s="21">
        <f t="shared" si="47"/>
        <v>0</v>
      </c>
    </row>
    <row r="322" spans="1:7" ht="27.2" x14ac:dyDescent="0.25">
      <c r="A322" s="10" t="s">
        <v>504</v>
      </c>
      <c r="B322" s="19" t="s">
        <v>493</v>
      </c>
      <c r="C322" s="19" t="s">
        <v>494</v>
      </c>
      <c r="D322" s="19" t="s">
        <v>72</v>
      </c>
      <c r="E322" s="20">
        <v>1</v>
      </c>
      <c r="F322" s="59"/>
      <c r="G322" s="21">
        <f t="shared" si="47"/>
        <v>0</v>
      </c>
    </row>
    <row r="323" spans="1:7" ht="27.2" x14ac:dyDescent="0.25">
      <c r="A323" s="10" t="s">
        <v>505</v>
      </c>
      <c r="B323" s="19" t="s">
        <v>251</v>
      </c>
      <c r="C323" s="19" t="s">
        <v>252</v>
      </c>
      <c r="D323" s="19" t="s">
        <v>72</v>
      </c>
      <c r="E323" s="20">
        <v>1</v>
      </c>
      <c r="F323" s="59"/>
      <c r="G323" s="21">
        <f t="shared" si="47"/>
        <v>0</v>
      </c>
    </row>
    <row r="324" spans="1:7" ht="40.75" x14ac:dyDescent="0.25">
      <c r="A324" s="10" t="s">
        <v>506</v>
      </c>
      <c r="B324" s="19" t="s">
        <v>496</v>
      </c>
      <c r="C324" s="19" t="s">
        <v>497</v>
      </c>
      <c r="D324" s="19" t="s">
        <v>62</v>
      </c>
      <c r="E324" s="20">
        <v>1</v>
      </c>
      <c r="F324" s="59"/>
      <c r="G324" s="21">
        <f t="shared" si="47"/>
        <v>0</v>
      </c>
    </row>
    <row r="325" spans="1:7" x14ac:dyDescent="0.25">
      <c r="A325" s="10" t="s">
        <v>507</v>
      </c>
      <c r="B325" s="19" t="s">
        <v>489</v>
      </c>
      <c r="C325" s="19" t="s">
        <v>508</v>
      </c>
      <c r="D325" s="19" t="s">
        <v>62</v>
      </c>
      <c r="E325" s="20">
        <v>1</v>
      </c>
      <c r="F325" s="59"/>
      <c r="G325" s="21">
        <f t="shared" si="47"/>
        <v>0</v>
      </c>
    </row>
    <row r="326" spans="1:7" ht="27.2" x14ac:dyDescent="0.25">
      <c r="A326" s="10" t="s">
        <v>509</v>
      </c>
      <c r="B326" s="19" t="s">
        <v>468</v>
      </c>
      <c r="C326" s="19" t="s">
        <v>469</v>
      </c>
      <c r="D326" s="19" t="s">
        <v>180</v>
      </c>
      <c r="E326" s="20">
        <v>2</v>
      </c>
      <c r="F326" s="59"/>
      <c r="G326" s="21">
        <f t="shared" si="47"/>
        <v>0</v>
      </c>
    </row>
    <row r="327" spans="1:7" ht="27.2" x14ac:dyDescent="0.25">
      <c r="A327" s="10" t="s">
        <v>510</v>
      </c>
      <c r="B327" s="19" t="s">
        <v>39</v>
      </c>
      <c r="C327" s="19" t="s">
        <v>223</v>
      </c>
      <c r="D327" s="19" t="s">
        <v>62</v>
      </c>
      <c r="E327" s="20">
        <v>3</v>
      </c>
      <c r="F327" s="59"/>
      <c r="G327" s="21">
        <f t="shared" si="47"/>
        <v>0</v>
      </c>
    </row>
    <row r="328" spans="1:7" x14ac:dyDescent="0.25">
      <c r="A328" s="44" t="s">
        <v>511</v>
      </c>
      <c r="B328" s="45" t="s">
        <v>14</v>
      </c>
      <c r="C328" s="45" t="s">
        <v>512</v>
      </c>
      <c r="D328" s="46" t="s">
        <v>0</v>
      </c>
      <c r="E328" s="46" t="s">
        <v>0</v>
      </c>
      <c r="F328" s="47"/>
      <c r="G328" s="48">
        <f>SUM(G329:G335)</f>
        <v>0</v>
      </c>
    </row>
    <row r="329" spans="1:7" x14ac:dyDescent="0.25">
      <c r="A329" s="10" t="s">
        <v>513</v>
      </c>
      <c r="B329" s="19" t="s">
        <v>486</v>
      </c>
      <c r="C329" s="19" t="s">
        <v>487</v>
      </c>
      <c r="D329" s="19" t="s">
        <v>62</v>
      </c>
      <c r="E329" s="20">
        <v>2</v>
      </c>
      <c r="F329" s="59"/>
      <c r="G329" s="21">
        <f t="shared" ref="G329:G335" si="48">ROUND(E329*F329,2)</f>
        <v>0</v>
      </c>
    </row>
    <row r="330" spans="1:7" ht="27.2" x14ac:dyDescent="0.25">
      <c r="A330" s="10" t="s">
        <v>514</v>
      </c>
      <c r="B330" s="19" t="s">
        <v>489</v>
      </c>
      <c r="C330" s="19" t="s">
        <v>515</v>
      </c>
      <c r="D330" s="19" t="s">
        <v>62</v>
      </c>
      <c r="E330" s="20">
        <v>1</v>
      </c>
      <c r="F330" s="59"/>
      <c r="G330" s="21">
        <f t="shared" si="48"/>
        <v>0</v>
      </c>
    </row>
    <row r="331" spans="1:7" ht="27.2" x14ac:dyDescent="0.25">
      <c r="A331" s="10" t="s">
        <v>516</v>
      </c>
      <c r="B331" s="19" t="s">
        <v>489</v>
      </c>
      <c r="C331" s="19" t="s">
        <v>490</v>
      </c>
      <c r="D331" s="19" t="s">
        <v>62</v>
      </c>
      <c r="E331" s="20">
        <v>2</v>
      </c>
      <c r="F331" s="59"/>
      <c r="G331" s="21">
        <f t="shared" si="48"/>
        <v>0</v>
      </c>
    </row>
    <row r="332" spans="1:7" ht="27.2" x14ac:dyDescent="0.25">
      <c r="A332" s="10" t="s">
        <v>517</v>
      </c>
      <c r="B332" s="19" t="s">
        <v>210</v>
      </c>
      <c r="C332" s="19" t="s">
        <v>211</v>
      </c>
      <c r="D332" s="19" t="s">
        <v>72</v>
      </c>
      <c r="E332" s="20">
        <v>2</v>
      </c>
      <c r="F332" s="59"/>
      <c r="G332" s="21">
        <f t="shared" si="48"/>
        <v>0</v>
      </c>
    </row>
    <row r="333" spans="1:7" ht="40.75" x14ac:dyDescent="0.25">
      <c r="A333" s="10" t="s">
        <v>518</v>
      </c>
      <c r="B333" s="19" t="s">
        <v>496</v>
      </c>
      <c r="C333" s="19" t="s">
        <v>497</v>
      </c>
      <c r="D333" s="19" t="s">
        <v>62</v>
      </c>
      <c r="E333" s="20">
        <v>1</v>
      </c>
      <c r="F333" s="59"/>
      <c r="G333" s="21">
        <f t="shared" si="48"/>
        <v>0</v>
      </c>
    </row>
    <row r="334" spans="1:7" ht="27.2" x14ac:dyDescent="0.25">
      <c r="A334" s="10" t="s">
        <v>519</v>
      </c>
      <c r="B334" s="19" t="s">
        <v>468</v>
      </c>
      <c r="C334" s="19" t="s">
        <v>469</v>
      </c>
      <c r="D334" s="19" t="s">
        <v>180</v>
      </c>
      <c r="E334" s="20">
        <v>1</v>
      </c>
      <c r="F334" s="59"/>
      <c r="G334" s="21">
        <f t="shared" si="48"/>
        <v>0</v>
      </c>
    </row>
    <row r="335" spans="1:7" ht="27.2" x14ac:dyDescent="0.25">
      <c r="A335" s="10" t="s">
        <v>520</v>
      </c>
      <c r="B335" s="19" t="s">
        <v>39</v>
      </c>
      <c r="C335" s="19" t="s">
        <v>223</v>
      </c>
      <c r="D335" s="19" t="s">
        <v>62</v>
      </c>
      <c r="E335" s="20">
        <v>4</v>
      </c>
      <c r="F335" s="59"/>
      <c r="G335" s="21">
        <f t="shared" si="48"/>
        <v>0</v>
      </c>
    </row>
    <row r="336" spans="1:7" x14ac:dyDescent="0.25">
      <c r="A336" s="44" t="s">
        <v>521</v>
      </c>
      <c r="B336" s="45" t="s">
        <v>14</v>
      </c>
      <c r="C336" s="45" t="s">
        <v>522</v>
      </c>
      <c r="D336" s="46" t="s">
        <v>0</v>
      </c>
      <c r="E336" s="46" t="s">
        <v>0</v>
      </c>
      <c r="F336" s="47"/>
      <c r="G336" s="48">
        <f>SUM(G337:G344)</f>
        <v>0</v>
      </c>
    </row>
    <row r="337" spans="1:7" ht="27.2" x14ac:dyDescent="0.25">
      <c r="A337" s="10" t="s">
        <v>523</v>
      </c>
      <c r="B337" s="19" t="s">
        <v>205</v>
      </c>
      <c r="C337" s="19" t="s">
        <v>206</v>
      </c>
      <c r="D337" s="19" t="s">
        <v>62</v>
      </c>
      <c r="E337" s="20">
        <v>2</v>
      </c>
      <c r="F337" s="59"/>
      <c r="G337" s="21">
        <f t="shared" ref="G337:G344" si="49">ROUND(E337*F337,2)</f>
        <v>0</v>
      </c>
    </row>
    <row r="338" spans="1:7" ht="27.2" x14ac:dyDescent="0.25">
      <c r="A338" s="10" t="s">
        <v>524</v>
      </c>
      <c r="B338" s="19" t="s">
        <v>205</v>
      </c>
      <c r="C338" s="19" t="s">
        <v>208</v>
      </c>
      <c r="D338" s="19" t="s">
        <v>62</v>
      </c>
      <c r="E338" s="20">
        <v>2</v>
      </c>
      <c r="F338" s="59"/>
      <c r="G338" s="21">
        <f t="shared" si="49"/>
        <v>0</v>
      </c>
    </row>
    <row r="339" spans="1:7" ht="27.2" x14ac:dyDescent="0.25">
      <c r="A339" s="10" t="s">
        <v>525</v>
      </c>
      <c r="B339" s="19" t="s">
        <v>210</v>
      </c>
      <c r="C339" s="19" t="s">
        <v>211</v>
      </c>
      <c r="D339" s="19" t="s">
        <v>72</v>
      </c>
      <c r="E339" s="20">
        <v>2</v>
      </c>
      <c r="F339" s="59"/>
      <c r="G339" s="21">
        <f t="shared" si="49"/>
        <v>0</v>
      </c>
    </row>
    <row r="340" spans="1:7" ht="40.75" x14ac:dyDescent="0.25">
      <c r="A340" s="10" t="s">
        <v>526</v>
      </c>
      <c r="B340" s="19" t="s">
        <v>213</v>
      </c>
      <c r="C340" s="19" t="s">
        <v>214</v>
      </c>
      <c r="D340" s="19" t="s">
        <v>62</v>
      </c>
      <c r="E340" s="20">
        <v>2</v>
      </c>
      <c r="F340" s="59"/>
      <c r="G340" s="21">
        <f t="shared" si="49"/>
        <v>0</v>
      </c>
    </row>
    <row r="341" spans="1:7" ht="40.75" x14ac:dyDescent="0.25">
      <c r="A341" s="10" t="s">
        <v>527</v>
      </c>
      <c r="B341" s="19" t="s">
        <v>216</v>
      </c>
      <c r="C341" s="19" t="s">
        <v>217</v>
      </c>
      <c r="D341" s="19" t="s">
        <v>62</v>
      </c>
      <c r="E341" s="20">
        <v>2</v>
      </c>
      <c r="F341" s="59"/>
      <c r="G341" s="21">
        <f t="shared" si="49"/>
        <v>0</v>
      </c>
    </row>
    <row r="342" spans="1:7" ht="27.2" x14ac:dyDescent="0.25">
      <c r="A342" s="10" t="s">
        <v>528</v>
      </c>
      <c r="B342" s="19" t="s">
        <v>219</v>
      </c>
      <c r="C342" s="19" t="s">
        <v>220</v>
      </c>
      <c r="D342" s="19" t="s">
        <v>180</v>
      </c>
      <c r="E342" s="20">
        <v>2</v>
      </c>
      <c r="F342" s="59"/>
      <c r="G342" s="21">
        <f t="shared" si="49"/>
        <v>0</v>
      </c>
    </row>
    <row r="343" spans="1:7" ht="27.2" x14ac:dyDescent="0.25">
      <c r="A343" s="10" t="s">
        <v>529</v>
      </c>
      <c r="B343" s="19" t="s">
        <v>179</v>
      </c>
      <c r="C343" s="19" t="s">
        <v>181</v>
      </c>
      <c r="D343" s="19" t="s">
        <v>180</v>
      </c>
      <c r="E343" s="20">
        <v>2</v>
      </c>
      <c r="F343" s="59"/>
      <c r="G343" s="21">
        <f t="shared" si="49"/>
        <v>0</v>
      </c>
    </row>
    <row r="344" spans="1:7" ht="27.2" x14ac:dyDescent="0.25">
      <c r="A344" s="10" t="s">
        <v>530</v>
      </c>
      <c r="B344" s="19" t="s">
        <v>39</v>
      </c>
      <c r="C344" s="19" t="s">
        <v>223</v>
      </c>
      <c r="D344" s="19" t="s">
        <v>62</v>
      </c>
      <c r="E344" s="20">
        <v>4</v>
      </c>
      <c r="F344" s="59"/>
      <c r="G344" s="21">
        <f t="shared" si="49"/>
        <v>0</v>
      </c>
    </row>
    <row r="345" spans="1:7" x14ac:dyDescent="0.25">
      <c r="A345" s="44" t="s">
        <v>531</v>
      </c>
      <c r="B345" s="45" t="s">
        <v>14</v>
      </c>
      <c r="C345" s="45" t="s">
        <v>532</v>
      </c>
      <c r="D345" s="46" t="s">
        <v>0</v>
      </c>
      <c r="E345" s="46" t="s">
        <v>0</v>
      </c>
      <c r="F345" s="47"/>
      <c r="G345" s="48">
        <f>SUM(G346:G350)</f>
        <v>0</v>
      </c>
    </row>
    <row r="346" spans="1:7" ht="27.2" x14ac:dyDescent="0.25">
      <c r="A346" s="10" t="s">
        <v>533</v>
      </c>
      <c r="B346" s="19" t="s">
        <v>205</v>
      </c>
      <c r="C346" s="19" t="s">
        <v>208</v>
      </c>
      <c r="D346" s="19" t="s">
        <v>62</v>
      </c>
      <c r="E346" s="20">
        <v>2</v>
      </c>
      <c r="F346" s="59"/>
      <c r="G346" s="21">
        <f t="shared" ref="G346:G350" si="50">ROUND(E346*F346,2)</f>
        <v>0</v>
      </c>
    </row>
    <row r="347" spans="1:7" ht="40.75" x14ac:dyDescent="0.25">
      <c r="A347" s="10" t="s">
        <v>534</v>
      </c>
      <c r="B347" s="19" t="s">
        <v>213</v>
      </c>
      <c r="C347" s="19" t="s">
        <v>214</v>
      </c>
      <c r="D347" s="19" t="s">
        <v>62</v>
      </c>
      <c r="E347" s="20">
        <v>4</v>
      </c>
      <c r="F347" s="59"/>
      <c r="G347" s="21">
        <f t="shared" si="50"/>
        <v>0</v>
      </c>
    </row>
    <row r="348" spans="1:7" ht="27.2" x14ac:dyDescent="0.25">
      <c r="A348" s="10" t="s">
        <v>535</v>
      </c>
      <c r="B348" s="19" t="s">
        <v>219</v>
      </c>
      <c r="C348" s="19" t="s">
        <v>220</v>
      </c>
      <c r="D348" s="19" t="s">
        <v>180</v>
      </c>
      <c r="E348" s="20">
        <v>4</v>
      </c>
      <c r="F348" s="59"/>
      <c r="G348" s="21">
        <f t="shared" si="50"/>
        <v>0</v>
      </c>
    </row>
    <row r="349" spans="1:7" x14ac:dyDescent="0.25">
      <c r="A349" s="10" t="s">
        <v>536</v>
      </c>
      <c r="B349" s="19" t="s">
        <v>241</v>
      </c>
      <c r="C349" s="19" t="s">
        <v>242</v>
      </c>
      <c r="D349" s="19" t="s">
        <v>72</v>
      </c>
      <c r="E349" s="20">
        <v>2</v>
      </c>
      <c r="F349" s="59"/>
      <c r="G349" s="21">
        <f t="shared" si="50"/>
        <v>0</v>
      </c>
    </row>
    <row r="350" spans="1:7" ht="27.2" x14ac:dyDescent="0.25">
      <c r="A350" s="10" t="s">
        <v>537</v>
      </c>
      <c r="B350" s="19" t="s">
        <v>39</v>
      </c>
      <c r="C350" s="19" t="s">
        <v>223</v>
      </c>
      <c r="D350" s="19" t="s">
        <v>62</v>
      </c>
      <c r="E350" s="20">
        <v>6</v>
      </c>
      <c r="F350" s="59"/>
      <c r="G350" s="21">
        <f t="shared" si="50"/>
        <v>0</v>
      </c>
    </row>
    <row r="351" spans="1:7" x14ac:dyDescent="0.25">
      <c r="A351" s="44" t="s">
        <v>538</v>
      </c>
      <c r="B351" s="45" t="s">
        <v>14</v>
      </c>
      <c r="C351" s="45" t="s">
        <v>70</v>
      </c>
      <c r="D351" s="46" t="s">
        <v>0</v>
      </c>
      <c r="E351" s="46" t="s">
        <v>0</v>
      </c>
      <c r="F351" s="47"/>
      <c r="G351" s="48">
        <f>SUM(G352:G353)</f>
        <v>0</v>
      </c>
    </row>
    <row r="352" spans="1:7" ht="54.35" x14ac:dyDescent="0.25">
      <c r="A352" s="10" t="s">
        <v>539</v>
      </c>
      <c r="B352" s="19" t="s">
        <v>39</v>
      </c>
      <c r="C352" s="19" t="s">
        <v>73</v>
      </c>
      <c r="D352" s="19" t="s">
        <v>72</v>
      </c>
      <c r="E352" s="20">
        <v>10</v>
      </c>
      <c r="F352" s="59"/>
      <c r="G352" s="21">
        <f t="shared" ref="G352:G353" si="51">ROUND(E352*F352,2)</f>
        <v>0</v>
      </c>
    </row>
    <row r="353" spans="1:7" ht="27.2" x14ac:dyDescent="0.25">
      <c r="A353" s="10" t="s">
        <v>540</v>
      </c>
      <c r="B353" s="19" t="s">
        <v>77</v>
      </c>
      <c r="C353" s="19" t="s">
        <v>78</v>
      </c>
      <c r="D353" s="19" t="s">
        <v>22</v>
      </c>
      <c r="E353" s="20">
        <v>6</v>
      </c>
      <c r="F353" s="59"/>
      <c r="G353" s="21">
        <f t="shared" si="51"/>
        <v>0</v>
      </c>
    </row>
    <row r="354" spans="1:7" x14ac:dyDescent="0.25">
      <c r="A354" s="34" t="s">
        <v>541</v>
      </c>
      <c r="B354" s="35" t="s">
        <v>5</v>
      </c>
      <c r="C354" s="35" t="s">
        <v>80</v>
      </c>
      <c r="D354" s="36" t="s">
        <v>0</v>
      </c>
      <c r="E354" s="36" t="s">
        <v>0</v>
      </c>
      <c r="F354" s="37"/>
      <c r="G354" s="38">
        <f>G355+G361</f>
        <v>0</v>
      </c>
    </row>
    <row r="355" spans="1:7" x14ac:dyDescent="0.25">
      <c r="A355" s="44" t="s">
        <v>542</v>
      </c>
      <c r="B355" s="45" t="s">
        <v>14</v>
      </c>
      <c r="C355" s="45" t="s">
        <v>82</v>
      </c>
      <c r="D355" s="46" t="s">
        <v>0</v>
      </c>
      <c r="E355" s="46" t="s">
        <v>0</v>
      </c>
      <c r="F355" s="47"/>
      <c r="G355" s="48">
        <f>SUM(G356:G360)</f>
        <v>0</v>
      </c>
    </row>
    <row r="356" spans="1:7" ht="40.75" x14ac:dyDescent="0.25">
      <c r="A356" s="10" t="s">
        <v>543</v>
      </c>
      <c r="B356" s="19" t="s">
        <v>136</v>
      </c>
      <c r="C356" s="19" t="s">
        <v>137</v>
      </c>
      <c r="D356" s="19" t="s">
        <v>32</v>
      </c>
      <c r="E356" s="20">
        <v>4.93</v>
      </c>
      <c r="F356" s="59"/>
      <c r="G356" s="21">
        <f t="shared" ref="G356:G360" si="52">ROUND(E356*F356,2)</f>
        <v>0</v>
      </c>
    </row>
    <row r="357" spans="1:7" x14ac:dyDescent="0.25">
      <c r="A357" s="10" t="s">
        <v>544</v>
      </c>
      <c r="B357" s="19" t="s">
        <v>139</v>
      </c>
      <c r="C357" s="19" t="s">
        <v>140</v>
      </c>
      <c r="D357" s="19" t="s">
        <v>32</v>
      </c>
      <c r="E357" s="20">
        <v>1.35</v>
      </c>
      <c r="F357" s="59"/>
      <c r="G357" s="21">
        <f t="shared" si="52"/>
        <v>0</v>
      </c>
    </row>
    <row r="358" spans="1:7" ht="27.2" x14ac:dyDescent="0.25">
      <c r="A358" s="10" t="s">
        <v>545</v>
      </c>
      <c r="B358" s="19" t="s">
        <v>142</v>
      </c>
      <c r="C358" s="19" t="s">
        <v>615</v>
      </c>
      <c r="D358" s="19" t="s">
        <v>32</v>
      </c>
      <c r="E358" s="20">
        <v>0.34</v>
      </c>
      <c r="F358" s="59"/>
      <c r="G358" s="21">
        <f t="shared" si="52"/>
        <v>0</v>
      </c>
    </row>
    <row r="359" spans="1:7" ht="40.75" x14ac:dyDescent="0.25">
      <c r="A359" s="10" t="s">
        <v>546</v>
      </c>
      <c r="B359" s="19" t="s">
        <v>84</v>
      </c>
      <c r="C359" s="19" t="s">
        <v>85</v>
      </c>
      <c r="D359" s="19" t="s">
        <v>32</v>
      </c>
      <c r="E359" s="20">
        <v>250.9</v>
      </c>
      <c r="F359" s="59"/>
      <c r="G359" s="21">
        <f t="shared" si="52"/>
        <v>0</v>
      </c>
    </row>
    <row r="360" spans="1:7" ht="27.2" x14ac:dyDescent="0.25">
      <c r="A360" s="10" t="s">
        <v>547</v>
      </c>
      <c r="B360" s="19" t="s">
        <v>87</v>
      </c>
      <c r="C360" s="19" t="s">
        <v>88</v>
      </c>
      <c r="D360" s="19" t="s">
        <v>32</v>
      </c>
      <c r="E360" s="20">
        <v>125.45</v>
      </c>
      <c r="F360" s="59"/>
      <c r="G360" s="21">
        <f t="shared" si="52"/>
        <v>0</v>
      </c>
    </row>
    <row r="361" spans="1:7" x14ac:dyDescent="0.25">
      <c r="A361" s="44" t="s">
        <v>548</v>
      </c>
      <c r="B361" s="45" t="s">
        <v>14</v>
      </c>
      <c r="C361" s="45" t="s">
        <v>90</v>
      </c>
      <c r="D361" s="46" t="s">
        <v>0</v>
      </c>
      <c r="E361" s="46" t="s">
        <v>0</v>
      </c>
      <c r="F361" s="47"/>
      <c r="G361" s="48">
        <f>SUM(G362:G365)</f>
        <v>0</v>
      </c>
    </row>
    <row r="362" spans="1:7" ht="27.2" x14ac:dyDescent="0.25">
      <c r="A362" s="10" t="s">
        <v>549</v>
      </c>
      <c r="B362" s="19" t="s">
        <v>146</v>
      </c>
      <c r="C362" s="19" t="s">
        <v>147</v>
      </c>
      <c r="D362" s="19" t="s">
        <v>26</v>
      </c>
      <c r="E362" s="20">
        <v>4.7300000000000004</v>
      </c>
      <c r="F362" s="59"/>
      <c r="G362" s="21">
        <f t="shared" ref="G362:G365" si="53">ROUND(E362*F362,2)</f>
        <v>0</v>
      </c>
    </row>
    <row r="363" spans="1:7" ht="27.2" x14ac:dyDescent="0.25">
      <c r="A363" s="10" t="s">
        <v>550</v>
      </c>
      <c r="B363" s="19" t="s">
        <v>149</v>
      </c>
      <c r="C363" s="19" t="s">
        <v>150</v>
      </c>
      <c r="D363" s="19" t="s">
        <v>26</v>
      </c>
      <c r="E363" s="20">
        <v>4.7300000000000004</v>
      </c>
      <c r="F363" s="59"/>
      <c r="G363" s="21">
        <f t="shared" si="53"/>
        <v>0</v>
      </c>
    </row>
    <row r="364" spans="1:7" ht="27.2" x14ac:dyDescent="0.25">
      <c r="A364" s="10" t="s">
        <v>551</v>
      </c>
      <c r="B364" s="19" t="s">
        <v>39</v>
      </c>
      <c r="C364" s="19" t="s">
        <v>614</v>
      </c>
      <c r="D364" s="19" t="s">
        <v>26</v>
      </c>
      <c r="E364" s="20">
        <v>351.67</v>
      </c>
      <c r="F364" s="59"/>
      <c r="G364" s="21">
        <f t="shared" si="53"/>
        <v>0</v>
      </c>
    </row>
    <row r="365" spans="1:7" ht="27.2" x14ac:dyDescent="0.25">
      <c r="A365" s="10" t="s">
        <v>552</v>
      </c>
      <c r="B365" s="19" t="s">
        <v>93</v>
      </c>
      <c r="C365" s="19" t="s">
        <v>94</v>
      </c>
      <c r="D365" s="19" t="s">
        <v>26</v>
      </c>
      <c r="E365" s="20">
        <v>351.67</v>
      </c>
      <c r="F365" s="59"/>
      <c r="G365" s="21">
        <f t="shared" si="53"/>
        <v>0</v>
      </c>
    </row>
    <row r="366" spans="1:7" x14ac:dyDescent="0.25">
      <c r="A366" s="39" t="s">
        <v>553</v>
      </c>
      <c r="B366" s="40" t="s">
        <v>621</v>
      </c>
      <c r="C366" s="40" t="s">
        <v>271</v>
      </c>
      <c r="D366" s="41" t="s">
        <v>0</v>
      </c>
      <c r="E366" s="41" t="s">
        <v>0</v>
      </c>
      <c r="F366" s="42"/>
      <c r="G366" s="43">
        <f>G367+G381</f>
        <v>0</v>
      </c>
    </row>
    <row r="367" spans="1:7" x14ac:dyDescent="0.25">
      <c r="A367" s="29" t="s">
        <v>554</v>
      </c>
      <c r="B367" s="30" t="s">
        <v>622</v>
      </c>
      <c r="C367" s="30" t="s">
        <v>555</v>
      </c>
      <c r="D367" s="31" t="s">
        <v>0</v>
      </c>
      <c r="E367" s="31" t="s">
        <v>0</v>
      </c>
      <c r="F367" s="32"/>
      <c r="G367" s="33">
        <f>G368+G371</f>
        <v>0</v>
      </c>
    </row>
    <row r="368" spans="1:7" x14ac:dyDescent="0.25">
      <c r="A368" s="34" t="s">
        <v>556</v>
      </c>
      <c r="B368" s="35" t="s">
        <v>5</v>
      </c>
      <c r="C368" s="35" t="s">
        <v>13</v>
      </c>
      <c r="D368" s="36" t="s">
        <v>0</v>
      </c>
      <c r="E368" s="36" t="s">
        <v>0</v>
      </c>
      <c r="F368" s="37"/>
      <c r="G368" s="38">
        <f>G369</f>
        <v>0</v>
      </c>
    </row>
    <row r="369" spans="1:7" x14ac:dyDescent="0.25">
      <c r="A369" s="44" t="s">
        <v>557</v>
      </c>
      <c r="B369" s="45" t="s">
        <v>14</v>
      </c>
      <c r="C369" s="45" t="s">
        <v>311</v>
      </c>
      <c r="D369" s="46" t="s">
        <v>0</v>
      </c>
      <c r="E369" s="46" t="s">
        <v>0</v>
      </c>
      <c r="F369" s="47"/>
      <c r="G369" s="48">
        <f>SUM(G370)</f>
        <v>0</v>
      </c>
    </row>
    <row r="370" spans="1:7" ht="27.2" x14ac:dyDescent="0.25">
      <c r="A370" s="10" t="s">
        <v>558</v>
      </c>
      <c r="B370" s="19" t="s">
        <v>559</v>
      </c>
      <c r="C370" s="19" t="s">
        <v>560</v>
      </c>
      <c r="D370" s="19" t="s">
        <v>22</v>
      </c>
      <c r="E370" s="20">
        <v>69.3</v>
      </c>
      <c r="F370" s="59"/>
      <c r="G370" s="21">
        <f>ROUND(E370*F370,2)</f>
        <v>0</v>
      </c>
    </row>
    <row r="371" spans="1:7" x14ac:dyDescent="0.25">
      <c r="A371" s="34" t="s">
        <v>561</v>
      </c>
      <c r="B371" s="35" t="s">
        <v>5</v>
      </c>
      <c r="C371" s="35" t="s">
        <v>44</v>
      </c>
      <c r="D371" s="36" t="s">
        <v>0</v>
      </c>
      <c r="E371" s="36" t="s">
        <v>0</v>
      </c>
      <c r="F371" s="37"/>
      <c r="G371" s="38">
        <f>G372+G377</f>
        <v>0</v>
      </c>
    </row>
    <row r="372" spans="1:7" x14ac:dyDescent="0.25">
      <c r="A372" s="44" t="s">
        <v>562</v>
      </c>
      <c r="B372" s="45" t="s">
        <v>14</v>
      </c>
      <c r="C372" s="45" t="s">
        <v>321</v>
      </c>
      <c r="D372" s="46" t="s">
        <v>0</v>
      </c>
      <c r="E372" s="46" t="s">
        <v>0</v>
      </c>
      <c r="F372" s="47"/>
      <c r="G372" s="48">
        <f>SUM(G373:G376)</f>
        <v>0</v>
      </c>
    </row>
    <row r="373" spans="1:7" ht="27.2" x14ac:dyDescent="0.25">
      <c r="A373" s="10" t="s">
        <v>563</v>
      </c>
      <c r="B373" s="19" t="s">
        <v>323</v>
      </c>
      <c r="C373" s="19" t="s">
        <v>324</v>
      </c>
      <c r="D373" s="19" t="s">
        <v>22</v>
      </c>
      <c r="E373" s="20">
        <v>100.8</v>
      </c>
      <c r="F373" s="59"/>
      <c r="G373" s="21">
        <f t="shared" ref="G373:G376" si="54">ROUND(E373*F373,2)</f>
        <v>0</v>
      </c>
    </row>
    <row r="374" spans="1:7" ht="27.2" x14ac:dyDescent="0.25">
      <c r="A374" s="10" t="s">
        <v>564</v>
      </c>
      <c r="B374" s="19" t="s">
        <v>332</v>
      </c>
      <c r="C374" s="19" t="s">
        <v>333</v>
      </c>
      <c r="D374" s="19" t="s">
        <v>26</v>
      </c>
      <c r="E374" s="20">
        <v>50.4</v>
      </c>
      <c r="F374" s="59"/>
      <c r="G374" s="21">
        <f t="shared" si="54"/>
        <v>0</v>
      </c>
    </row>
    <row r="375" spans="1:7" ht="40.75" x14ac:dyDescent="0.25">
      <c r="A375" s="10" t="s">
        <v>565</v>
      </c>
      <c r="B375" s="19" t="s">
        <v>39</v>
      </c>
      <c r="C375" s="19" t="s">
        <v>339</v>
      </c>
      <c r="D375" s="19" t="s">
        <v>26</v>
      </c>
      <c r="E375" s="20">
        <v>50.4</v>
      </c>
      <c r="F375" s="59"/>
      <c r="G375" s="21">
        <f t="shared" si="54"/>
        <v>0</v>
      </c>
    </row>
    <row r="376" spans="1:7" ht="27.2" x14ac:dyDescent="0.25">
      <c r="A376" s="10" t="s">
        <v>566</v>
      </c>
      <c r="B376" s="19" t="s">
        <v>39</v>
      </c>
      <c r="C376" s="19" t="s">
        <v>567</v>
      </c>
      <c r="D376" s="19" t="s">
        <v>62</v>
      </c>
      <c r="E376" s="20">
        <v>1</v>
      </c>
      <c r="F376" s="59"/>
      <c r="G376" s="21">
        <f t="shared" si="54"/>
        <v>0</v>
      </c>
    </row>
    <row r="377" spans="1:7" x14ac:dyDescent="0.25">
      <c r="A377" s="44" t="s">
        <v>568</v>
      </c>
      <c r="B377" s="45" t="s">
        <v>14</v>
      </c>
      <c r="C377" s="45" t="s">
        <v>569</v>
      </c>
      <c r="D377" s="46" t="s">
        <v>0</v>
      </c>
      <c r="E377" s="46" t="s">
        <v>0</v>
      </c>
      <c r="F377" s="47"/>
      <c r="G377" s="48">
        <f>SUM(G378:G380)</f>
        <v>0</v>
      </c>
    </row>
    <row r="378" spans="1:7" ht="27.2" x14ac:dyDescent="0.25">
      <c r="A378" s="10" t="s">
        <v>570</v>
      </c>
      <c r="B378" s="19" t="s">
        <v>343</v>
      </c>
      <c r="C378" s="19" t="s">
        <v>344</v>
      </c>
      <c r="D378" s="19" t="s">
        <v>22</v>
      </c>
      <c r="E378" s="20">
        <v>113.1</v>
      </c>
      <c r="F378" s="59"/>
      <c r="G378" s="21">
        <f t="shared" ref="G378:G380" si="55">ROUND(E378*F378,2)</f>
        <v>0</v>
      </c>
    </row>
    <row r="379" spans="1:7" x14ac:dyDescent="0.25">
      <c r="A379" s="10" t="s">
        <v>571</v>
      </c>
      <c r="B379" s="19" t="s">
        <v>572</v>
      </c>
      <c r="C379" s="19" t="s">
        <v>573</v>
      </c>
      <c r="D379" s="19" t="s">
        <v>32</v>
      </c>
      <c r="E379" s="20">
        <v>0.13</v>
      </c>
      <c r="F379" s="59"/>
      <c r="G379" s="21">
        <f t="shared" si="55"/>
        <v>0</v>
      </c>
    </row>
    <row r="380" spans="1:7" ht="27.2" x14ac:dyDescent="0.25">
      <c r="A380" s="10" t="s">
        <v>574</v>
      </c>
      <c r="B380" s="19" t="s">
        <v>39</v>
      </c>
      <c r="C380" s="19" t="s">
        <v>575</v>
      </c>
      <c r="D380" s="19" t="s">
        <v>62</v>
      </c>
      <c r="E380" s="20">
        <v>2</v>
      </c>
      <c r="F380" s="59"/>
      <c r="G380" s="21">
        <f t="shared" si="55"/>
        <v>0</v>
      </c>
    </row>
    <row r="381" spans="1:7" x14ac:dyDescent="0.25">
      <c r="A381" s="29" t="s">
        <v>576</v>
      </c>
      <c r="B381" s="30" t="s">
        <v>622</v>
      </c>
      <c r="C381" s="30" t="s">
        <v>577</v>
      </c>
      <c r="D381" s="31" t="s">
        <v>0</v>
      </c>
      <c r="E381" s="31" t="s">
        <v>0</v>
      </c>
      <c r="F381" s="32"/>
      <c r="G381" s="33">
        <f>G382+G386+G392</f>
        <v>0</v>
      </c>
    </row>
    <row r="382" spans="1:7" x14ac:dyDescent="0.25">
      <c r="A382" s="34" t="s">
        <v>578</v>
      </c>
      <c r="B382" s="35" t="s">
        <v>5</v>
      </c>
      <c r="C382" s="35" t="s">
        <v>13</v>
      </c>
      <c r="D382" s="36" t="s">
        <v>0</v>
      </c>
      <c r="E382" s="36" t="s">
        <v>0</v>
      </c>
      <c r="F382" s="37"/>
      <c r="G382" s="38">
        <f>G383</f>
        <v>0</v>
      </c>
    </row>
    <row r="383" spans="1:7" x14ac:dyDescent="0.25">
      <c r="A383" s="44" t="s">
        <v>579</v>
      </c>
      <c r="B383" s="45" t="s">
        <v>14</v>
      </c>
      <c r="C383" s="45" t="s">
        <v>311</v>
      </c>
      <c r="D383" s="46" t="s">
        <v>0</v>
      </c>
      <c r="E383" s="46" t="s">
        <v>0</v>
      </c>
      <c r="F383" s="47"/>
      <c r="G383" s="48">
        <f>SUM(G384:G385)</f>
        <v>0</v>
      </c>
    </row>
    <row r="384" spans="1:7" ht="27.2" x14ac:dyDescent="0.25">
      <c r="A384" s="10" t="s">
        <v>580</v>
      </c>
      <c r="B384" s="19" t="s">
        <v>17</v>
      </c>
      <c r="C384" s="19" t="s">
        <v>19</v>
      </c>
      <c r="D384" s="19" t="s">
        <v>18</v>
      </c>
      <c r="E384" s="20">
        <v>0.54</v>
      </c>
      <c r="F384" s="59"/>
      <c r="G384" s="21">
        <f t="shared" ref="G384:G385" si="56">ROUND(E384*F384,2)</f>
        <v>0</v>
      </c>
    </row>
    <row r="385" spans="1:7" ht="27.2" x14ac:dyDescent="0.25">
      <c r="A385" s="10" t="s">
        <v>581</v>
      </c>
      <c r="B385" s="19" t="s">
        <v>39</v>
      </c>
      <c r="C385" s="19" t="s">
        <v>612</v>
      </c>
      <c r="D385" s="19" t="s">
        <v>26</v>
      </c>
      <c r="E385" s="20">
        <v>840.18</v>
      </c>
      <c r="F385" s="59"/>
      <c r="G385" s="21">
        <f t="shared" si="56"/>
        <v>0</v>
      </c>
    </row>
    <row r="386" spans="1:7" x14ac:dyDescent="0.25">
      <c r="A386" s="34" t="s">
        <v>582</v>
      </c>
      <c r="B386" s="35" t="s">
        <v>5</v>
      </c>
      <c r="C386" s="35" t="s">
        <v>35</v>
      </c>
      <c r="D386" s="36" t="s">
        <v>0</v>
      </c>
      <c r="E386" s="36" t="s">
        <v>0</v>
      </c>
      <c r="F386" s="37"/>
      <c r="G386" s="38">
        <f>G387</f>
        <v>0</v>
      </c>
    </row>
    <row r="387" spans="1:7" x14ac:dyDescent="0.25">
      <c r="A387" s="44" t="s">
        <v>583</v>
      </c>
      <c r="B387" s="45" t="s">
        <v>14</v>
      </c>
      <c r="C387" s="45" t="s">
        <v>37</v>
      </c>
      <c r="D387" s="46" t="s">
        <v>0</v>
      </c>
      <c r="E387" s="46" t="s">
        <v>0</v>
      </c>
      <c r="F387" s="47"/>
      <c r="G387" s="48">
        <f>SUM(G388:G391)</f>
        <v>0</v>
      </c>
    </row>
    <row r="388" spans="1:7" ht="40.75" x14ac:dyDescent="0.25">
      <c r="A388" s="10" t="s">
        <v>584</v>
      </c>
      <c r="B388" s="19" t="s">
        <v>39</v>
      </c>
      <c r="C388" s="19" t="s">
        <v>617</v>
      </c>
      <c r="D388" s="19" t="s">
        <v>26</v>
      </c>
      <c r="E388" s="20">
        <v>836.36</v>
      </c>
      <c r="F388" s="59"/>
      <c r="G388" s="21">
        <f t="shared" ref="G388:G391" si="57">ROUND(E388*F388,2)</f>
        <v>0</v>
      </c>
    </row>
    <row r="389" spans="1:7" ht="27.2" x14ac:dyDescent="0.25">
      <c r="A389" s="10" t="s">
        <v>585</v>
      </c>
      <c r="B389" s="19" t="s">
        <v>586</v>
      </c>
      <c r="C389" s="19" t="s">
        <v>587</v>
      </c>
      <c r="D389" s="19" t="s">
        <v>26</v>
      </c>
      <c r="E389" s="20">
        <v>61.44</v>
      </c>
      <c r="F389" s="59"/>
      <c r="G389" s="21">
        <f t="shared" si="57"/>
        <v>0</v>
      </c>
    </row>
    <row r="390" spans="1:7" ht="27.2" x14ac:dyDescent="0.25">
      <c r="A390" s="10" t="s">
        <v>588</v>
      </c>
      <c r="B390" s="19" t="s">
        <v>39</v>
      </c>
      <c r="C390" s="19" t="s">
        <v>589</v>
      </c>
      <c r="D390" s="19" t="s">
        <v>26</v>
      </c>
      <c r="E390" s="20">
        <v>515.83000000000004</v>
      </c>
      <c r="F390" s="59"/>
      <c r="G390" s="21">
        <f t="shared" si="57"/>
        <v>0</v>
      </c>
    </row>
    <row r="391" spans="1:7" ht="27.2" x14ac:dyDescent="0.25">
      <c r="A391" s="10" t="s">
        <v>590</v>
      </c>
      <c r="B391" s="19" t="s">
        <v>586</v>
      </c>
      <c r="C391" s="19" t="s">
        <v>591</v>
      </c>
      <c r="D391" s="19" t="s">
        <v>26</v>
      </c>
      <c r="E391" s="20">
        <v>156.22999999999999</v>
      </c>
      <c r="F391" s="59"/>
      <c r="G391" s="21">
        <f t="shared" si="57"/>
        <v>0</v>
      </c>
    </row>
    <row r="392" spans="1:7" x14ac:dyDescent="0.25">
      <c r="A392" s="34" t="s">
        <v>592</v>
      </c>
      <c r="B392" s="35" t="s">
        <v>5</v>
      </c>
      <c r="C392" s="35" t="s">
        <v>593</v>
      </c>
      <c r="D392" s="36" t="s">
        <v>0</v>
      </c>
      <c r="E392" s="36" t="s">
        <v>0</v>
      </c>
      <c r="F392" s="37"/>
      <c r="G392" s="38">
        <f>G393</f>
        <v>0</v>
      </c>
    </row>
    <row r="393" spans="1:7" x14ac:dyDescent="0.25">
      <c r="A393" s="44" t="s">
        <v>594</v>
      </c>
      <c r="B393" s="45" t="s">
        <v>14</v>
      </c>
      <c r="C393" s="45" t="s">
        <v>595</v>
      </c>
      <c r="D393" s="46" t="s">
        <v>0</v>
      </c>
      <c r="E393" s="46" t="s">
        <v>0</v>
      </c>
      <c r="F393" s="47"/>
      <c r="G393" s="48">
        <f>SUM(G394:G399)</f>
        <v>0</v>
      </c>
    </row>
    <row r="394" spans="1:7" ht="27.2" x14ac:dyDescent="0.25">
      <c r="A394" s="10" t="s">
        <v>596</v>
      </c>
      <c r="B394" s="19" t="s">
        <v>597</v>
      </c>
      <c r="C394" s="19" t="s">
        <v>598</v>
      </c>
      <c r="D394" s="19" t="s">
        <v>26</v>
      </c>
      <c r="E394" s="20">
        <v>515.83000000000004</v>
      </c>
      <c r="F394" s="59"/>
      <c r="G394" s="21">
        <f t="shared" ref="G394:G399" si="58">ROUND(E394*F394,2)</f>
        <v>0</v>
      </c>
    </row>
    <row r="395" spans="1:7" ht="27.2" x14ac:dyDescent="0.25">
      <c r="A395" s="10" t="s">
        <v>599</v>
      </c>
      <c r="B395" s="19" t="s">
        <v>332</v>
      </c>
      <c r="C395" s="19" t="s">
        <v>333</v>
      </c>
      <c r="D395" s="19" t="s">
        <v>26</v>
      </c>
      <c r="E395" s="20">
        <v>1413.63</v>
      </c>
      <c r="F395" s="59"/>
      <c r="G395" s="21">
        <f t="shared" si="58"/>
        <v>0</v>
      </c>
    </row>
    <row r="396" spans="1:7" ht="40.75" x14ac:dyDescent="0.25">
      <c r="A396" s="10" t="s">
        <v>600</v>
      </c>
      <c r="B396" s="19" t="s">
        <v>601</v>
      </c>
      <c r="C396" s="19" t="s">
        <v>602</v>
      </c>
      <c r="D396" s="19" t="s">
        <v>26</v>
      </c>
      <c r="E396" s="20">
        <v>2623.45</v>
      </c>
      <c r="F396" s="59"/>
      <c r="G396" s="21">
        <f t="shared" si="58"/>
        <v>0</v>
      </c>
    </row>
    <row r="397" spans="1:7" ht="40.75" x14ac:dyDescent="0.25">
      <c r="A397" s="10" t="s">
        <v>603</v>
      </c>
      <c r="B397" s="19" t="s">
        <v>604</v>
      </c>
      <c r="C397" s="19" t="s">
        <v>605</v>
      </c>
      <c r="D397" s="19" t="s">
        <v>26</v>
      </c>
      <c r="E397" s="20">
        <v>2623.45</v>
      </c>
      <c r="F397" s="59"/>
      <c r="G397" s="21">
        <f t="shared" si="58"/>
        <v>0</v>
      </c>
    </row>
    <row r="398" spans="1:7" ht="27.2" x14ac:dyDescent="0.25">
      <c r="A398" s="10" t="s">
        <v>606</v>
      </c>
      <c r="B398" s="19" t="s">
        <v>329</v>
      </c>
      <c r="C398" s="19" t="s">
        <v>330</v>
      </c>
      <c r="D398" s="19" t="s">
        <v>26</v>
      </c>
      <c r="E398" s="20">
        <v>248.69</v>
      </c>
      <c r="F398" s="59"/>
      <c r="G398" s="21">
        <f t="shared" si="58"/>
        <v>0</v>
      </c>
    </row>
    <row r="399" spans="1:7" ht="27.85" thickBot="1" x14ac:dyDescent="0.3">
      <c r="A399" s="11" t="s">
        <v>607</v>
      </c>
      <c r="B399" s="22" t="s">
        <v>608</v>
      </c>
      <c r="C399" s="22" t="s">
        <v>609</v>
      </c>
      <c r="D399" s="22" t="s">
        <v>26</v>
      </c>
      <c r="E399" s="23">
        <v>248.69</v>
      </c>
      <c r="F399" s="59"/>
      <c r="G399" s="21">
        <f t="shared" si="58"/>
        <v>0</v>
      </c>
    </row>
    <row r="400" spans="1:7" x14ac:dyDescent="0.25">
      <c r="E400" s="57" t="s">
        <v>623</v>
      </c>
      <c r="F400" s="58"/>
      <c r="G400" s="12">
        <f>G6+G199</f>
        <v>0</v>
      </c>
    </row>
    <row r="401" spans="5:7" x14ac:dyDescent="0.25">
      <c r="E401" s="49" t="s">
        <v>624</v>
      </c>
      <c r="F401" s="50"/>
      <c r="G401" s="13">
        <f>ROUND(G400*0.23,2)</f>
        <v>0</v>
      </c>
    </row>
    <row r="402" spans="5:7" ht="14.3" thickBot="1" x14ac:dyDescent="0.3">
      <c r="E402" s="51" t="s">
        <v>625</v>
      </c>
      <c r="F402" s="52"/>
      <c r="G402" s="14">
        <f>ROUND(G400*1.23,2)</f>
        <v>0</v>
      </c>
    </row>
  </sheetData>
  <sheetProtection password="C8E2" sheet="1" objects="1" scenarios="1" formatColumns="0" formatRows="0" autoFilter="0"/>
  <autoFilter ref="A5:G402" xr:uid="{00000000-0009-0000-0000-000002000000}"/>
  <mergeCells count="7">
    <mergeCell ref="E401:F401"/>
    <mergeCell ref="E402:F402"/>
    <mergeCell ref="A1:C1"/>
    <mergeCell ref="D1:G1"/>
    <mergeCell ref="A2:G2"/>
    <mergeCell ref="A3:G3"/>
    <mergeCell ref="E400:F400"/>
  </mergeCells>
  <pageMargins left="0.51181102362204722" right="0.31496062992125984" top="0.74803149606299213" bottom="0.55118110236220474" header="0.31496062992125984" footer="0.31496062992125984"/>
  <pageSetup paperSize="9" scale="90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           </dc:creator>
  <cp:lastModifiedBy>LS</cp:lastModifiedBy>
  <cp:lastPrinted>2019-04-11T12:58:17Z</cp:lastPrinted>
  <dcterms:created xsi:type="dcterms:W3CDTF">2013-03-19T16:38:19Z</dcterms:created>
  <dcterms:modified xsi:type="dcterms:W3CDTF">2019-04-11T13:14:38Z</dcterms:modified>
</cp:coreProperties>
</file>